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rejny\Štefek\02.061 Jez Brantice, OHO - DPS+soupis\Příloha č. 2 - Soupis stavebních prací, dodávek a služeb s výkazem výměr\III_2_Vykaz_vymer\"/>
    </mc:Choice>
  </mc:AlternateContent>
  <bookViews>
    <workbookView xWindow="-120" yWindow="-120" windowWidth="29040" windowHeight="18240" tabRatio="614"/>
  </bookViews>
  <sheets>
    <sheet name="SO_06_1_2_3_Rekapitulace" sheetId="1" r:id="rId1"/>
    <sheet name="SO_06_2_ KL2_prel.vododvodu" sheetId="2" r:id="rId2"/>
  </sheets>
  <definedNames>
    <definedName name="_xlnm.Print_Titles" localSheetId="0">SO_06_1_2_3_Rekapitulace!$12:$12</definedName>
    <definedName name="_xlnm.Print_Area" localSheetId="0">SO_06_1_2_3_Rekapitulace!$A$1:$E$81</definedName>
    <definedName name="_xlnm.Print_Area" localSheetId="1">'SO_06_2_ KL2_prel.vododvodu'!$B$1:$J$289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6" i="2" l="1"/>
  <c r="G152" i="2" l="1"/>
  <c r="G73" i="2"/>
  <c r="E14" i="2"/>
  <c r="F29" i="2" l="1"/>
  <c r="G50" i="2" l="1"/>
  <c r="E40" i="1"/>
  <c r="E42" i="1"/>
  <c r="E55" i="1"/>
  <c r="E57" i="1"/>
  <c r="E58" i="1"/>
  <c r="E59" i="1"/>
  <c r="E63" i="1"/>
  <c r="E65" i="1"/>
  <c r="E66" i="1"/>
  <c r="E67" i="1"/>
  <c r="E68" i="1"/>
  <c r="E70" i="1"/>
  <c r="G16" i="2"/>
  <c r="G20" i="2"/>
  <c r="G22" i="2"/>
  <c r="E15" i="1" s="1"/>
  <c r="E17" i="1"/>
  <c r="F35" i="2"/>
  <c r="F37" i="2" s="1"/>
  <c r="E21" i="1" s="1"/>
  <c r="G46" i="2"/>
  <c r="G54" i="2"/>
  <c r="G60" i="2"/>
  <c r="G64" i="2"/>
  <c r="G68" i="2"/>
  <c r="G80" i="2"/>
  <c r="G85" i="2"/>
  <c r="G91" i="2"/>
  <c r="G96" i="2"/>
  <c r="G105" i="2"/>
  <c r="G110" i="2"/>
  <c r="G116" i="2"/>
  <c r="G122" i="2"/>
  <c r="G131" i="2"/>
  <c r="G136" i="2"/>
  <c r="G142" i="2"/>
  <c r="G148" i="2"/>
  <c r="F156" i="2"/>
  <c r="D164" i="2"/>
  <c r="D165" i="2"/>
  <c r="D176" i="2"/>
  <c r="D177" i="2"/>
  <c r="F185" i="2"/>
  <c r="E37" i="1" s="1"/>
  <c r="F191" i="2"/>
  <c r="E41" i="1" s="1"/>
  <c r="F200" i="2"/>
  <c r="E45" i="1" s="1"/>
  <c r="G207" i="2"/>
  <c r="G212" i="2"/>
  <c r="G221" i="2"/>
  <c r="F223" i="2"/>
  <c r="G225" i="2" s="1"/>
  <c r="F234" i="2"/>
  <c r="F236" i="2"/>
  <c r="F238" i="2" s="1"/>
  <c r="F240" i="2" s="1"/>
  <c r="H254" i="2"/>
  <c r="E56" i="1" s="1"/>
  <c r="H271" i="2"/>
  <c r="H276" i="2"/>
  <c r="G284" i="2"/>
  <c r="G149" i="2" l="1"/>
  <c r="E25" i="1" s="1"/>
  <c r="G214" i="2"/>
  <c r="E46" i="1" s="1"/>
  <c r="F178" i="2"/>
  <c r="F155" i="2"/>
  <c r="F157" i="2" s="1"/>
  <c r="F160" i="2" s="1"/>
  <c r="E27" i="1" s="1"/>
  <c r="F280" i="2"/>
  <c r="G281" i="2" s="1"/>
  <c r="E69" i="1" s="1"/>
  <c r="F242" i="2"/>
  <c r="F243" i="2" s="1"/>
  <c r="G246" i="2" s="1"/>
  <c r="E51" i="1" s="1"/>
  <c r="G21" i="2"/>
  <c r="E16" i="1" s="1"/>
  <c r="G70" i="2"/>
  <c r="E22" i="1" s="1"/>
  <c r="F166" i="2"/>
  <c r="G124" i="2"/>
  <c r="E24" i="1" s="1"/>
  <c r="G97" i="2"/>
  <c r="E23" i="1" s="1"/>
  <c r="G226" i="2"/>
  <c r="E48" i="1" s="1"/>
  <c r="F158" i="2" l="1"/>
  <c r="E26" i="1"/>
  <c r="E28" i="1"/>
  <c r="E29" i="1"/>
  <c r="I285" i="2"/>
  <c r="E31" i="1" l="1"/>
  <c r="E33" i="1"/>
  <c r="E35" i="1"/>
</calcChain>
</file>

<file path=xl/sharedStrings.xml><?xml version="1.0" encoding="utf-8"?>
<sst xmlns="http://schemas.openxmlformats.org/spreadsheetml/2006/main" count="604" uniqueCount="224">
  <si>
    <t>Objednavatel : Povodí Odry, s.p.</t>
  </si>
  <si>
    <t>Zhotovitel : AQUATIS a.s.</t>
  </si>
  <si>
    <t>Položka</t>
  </si>
  <si>
    <t>Popis položky</t>
  </si>
  <si>
    <t>Jednotka</t>
  </si>
  <si>
    <t>Zemní práce</t>
  </si>
  <si>
    <t>Množství DPS</t>
  </si>
  <si>
    <t>dílčí stavba 02.061 Jez Brantice, stavba č. 5882.</t>
  </si>
  <si>
    <t xml:space="preserve">02.060 Opatření v úseku Brantice, OHO, </t>
  </si>
  <si>
    <t>1.2</t>
  </si>
  <si>
    <t>Bourací práce</t>
  </si>
  <si>
    <t>2.1</t>
  </si>
  <si>
    <t>2.4</t>
  </si>
  <si>
    <t>SO 06 Přeložky</t>
  </si>
  <si>
    <t>1.1.</t>
  </si>
  <si>
    <t>Výkaz výměr - rekapitulace</t>
  </si>
  <si>
    <t>PVC DN100</t>
  </si>
  <si>
    <t>LB</t>
  </si>
  <si>
    <t>PB</t>
  </si>
  <si>
    <t>Zaslepení stávajícího potrubí DN 100 v místě demontáže</t>
  </si>
  <si>
    <t xml:space="preserve">2.2 </t>
  </si>
  <si>
    <t>Levý břeh</t>
  </si>
  <si>
    <t>Plocha - situace</t>
  </si>
  <si>
    <t>tl.</t>
  </si>
  <si>
    <t>Objem</t>
  </si>
  <si>
    <t>m2</t>
  </si>
  <si>
    <t>m3</t>
  </si>
  <si>
    <t>Pravý břeh</t>
  </si>
  <si>
    <t>Bourání kufru komunikace celkem</t>
  </si>
  <si>
    <t>Plocha</t>
  </si>
  <si>
    <t>m</t>
  </si>
  <si>
    <t>Celkem</t>
  </si>
  <si>
    <t>Sejmutí svrchní vrstvy v tl 200 mm planimetrem situace</t>
  </si>
  <si>
    <t>tl</t>
  </si>
  <si>
    <t xml:space="preserve"> třída těžitelnosti 3.I</t>
  </si>
  <si>
    <t xml:space="preserve">Levý břeh </t>
  </si>
  <si>
    <t>Startovací jáma protlaku</t>
  </si>
  <si>
    <t>šířka</t>
  </si>
  <si>
    <t>Plocha v PP řezu (př. 4.1)</t>
  </si>
  <si>
    <t>Výkop pod silnicí</t>
  </si>
  <si>
    <t>Plocha v řezu vzorovém</t>
  </si>
  <si>
    <t>Délka( situace)</t>
  </si>
  <si>
    <t>1</t>
  </si>
  <si>
    <t>Celková délka</t>
  </si>
  <si>
    <t>Výkop v rostlém terénu</t>
  </si>
  <si>
    <t>CELKEM</t>
  </si>
  <si>
    <t>Bude upřesněno podle technologie protlaku</t>
  </si>
  <si>
    <t xml:space="preserve">Celkový objem výkopů </t>
  </si>
  <si>
    <t>2.2</t>
  </si>
  <si>
    <t>Půdorysná plocha dna</t>
  </si>
  <si>
    <t xml:space="preserve">TL. </t>
  </si>
  <si>
    <t xml:space="preserve">Délka </t>
  </si>
  <si>
    <t xml:space="preserve">Pravý břeh </t>
  </si>
  <si>
    <t>Pískový podsyp tl. 100 mm CELKEM</t>
  </si>
  <si>
    <t>Celková výška 400 mm</t>
  </si>
  <si>
    <r>
      <t>Pískový obsyp - hutněno na 95% PS</t>
    </r>
    <r>
      <rPr>
        <b/>
        <sz val="11"/>
        <color theme="1"/>
        <rFont val="Calibri"/>
        <family val="2"/>
        <charset val="238"/>
        <scheme val="minor"/>
      </rPr>
      <t xml:space="preserve"> CELKEM</t>
    </r>
  </si>
  <si>
    <t>Zásyp tříděným výkopem</t>
  </si>
  <si>
    <t>CELKEM zásyp</t>
  </si>
  <si>
    <t>2.5</t>
  </si>
  <si>
    <t>Ohumusování a zatravnění tl 150 mm</t>
  </si>
  <si>
    <t>pravý břeh</t>
  </si>
  <si>
    <t xml:space="preserve">Plocha celkem </t>
  </si>
  <si>
    <t>2.6</t>
  </si>
  <si>
    <t>Úprava pláně bez hutnění</t>
  </si>
  <si>
    <t>Rovno zatravnění</t>
  </si>
  <si>
    <t>2.7</t>
  </si>
  <si>
    <t>Pod komunikací</t>
  </si>
  <si>
    <t>Celkem pláň se zhutněním</t>
  </si>
  <si>
    <t>SO 06.2 Přeložka vodovodu</t>
  </si>
  <si>
    <t>Bourání  asfaltové komunikace - tl 400 mm</t>
  </si>
  <si>
    <t>Demontáž stávajícího potrubí nacházejícího se ve výkopu</t>
  </si>
  <si>
    <t>Ostatní výkop</t>
  </si>
  <si>
    <t>Ostatní obsyp</t>
  </si>
  <si>
    <t>Ostatní  výkop</t>
  </si>
  <si>
    <t>3</t>
  </si>
  <si>
    <t>3.1</t>
  </si>
  <si>
    <t xml:space="preserve">3.2 </t>
  </si>
  <si>
    <t>Skladba asfaltové vozovky</t>
  </si>
  <si>
    <t>Asfaltový beton pro obrusné vrstvy ACO 11+ tl 40 mm</t>
  </si>
  <si>
    <t>Asfaltový beton pro ložné vrstvy ACP 16+ tl 70 mm</t>
  </si>
  <si>
    <t>Štěrkodrť    ŠD b tl 200 mm</t>
  </si>
  <si>
    <t>Celková tloušťka 310mm</t>
  </si>
  <si>
    <t>2.8</t>
  </si>
  <si>
    <t>plocha</t>
  </si>
  <si>
    <t>Délka</t>
  </si>
  <si>
    <t>Výška</t>
  </si>
  <si>
    <t>Úprava pláně se zhutněním</t>
  </si>
  <si>
    <t>Chránička  HDPE 100 DN 225 SDR 11</t>
  </si>
  <si>
    <t>4</t>
  </si>
  <si>
    <t>Betony</t>
  </si>
  <si>
    <t>Půdorysná plocha</t>
  </si>
  <si>
    <t>počet</t>
  </si>
  <si>
    <t xml:space="preserve"> ks</t>
  </si>
  <si>
    <t>Počet</t>
  </si>
  <si>
    <t>4.1</t>
  </si>
  <si>
    <t>4.2</t>
  </si>
  <si>
    <t>Železobeton C30/37 XF3XC3</t>
  </si>
  <si>
    <t>5</t>
  </si>
  <si>
    <t>Bednění</t>
  </si>
  <si>
    <t>Půdorysný obvod</t>
  </si>
  <si>
    <t>6</t>
  </si>
  <si>
    <t>Výztuž 10 505(R)</t>
  </si>
  <si>
    <t>Sítě KARI 6x6x100</t>
  </si>
  <si>
    <t>Hmotnost kg/m2</t>
  </si>
  <si>
    <t>Hmotnost kg</t>
  </si>
  <si>
    <t>kg</t>
  </si>
  <si>
    <t>Potrubí HD/PE 100 SDR 11 DN 125</t>
  </si>
  <si>
    <t>Podkladní beton C 20/25 tl 100 pod  ŽB bloky</t>
  </si>
  <si>
    <t>ŽB bloky pod armaturou</t>
  </si>
  <si>
    <t>ks</t>
  </si>
  <si>
    <t>Hydranty na odbočkách - podzemní hydranty DN 80 PN 10</t>
  </si>
  <si>
    <t>s dvojitým uzávěrem, se samočinnýma úplným vyprazdňováním</t>
  </si>
  <si>
    <t xml:space="preserve">Délka po terén </t>
  </si>
  <si>
    <t>1,2 m</t>
  </si>
  <si>
    <t>Armatura pro napojení stávajícího potrubí na potrubí přeložky</t>
  </si>
  <si>
    <t>Přechodový kus 100/125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</si>
  <si>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</si>
  <si>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</si>
  <si>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</si>
  <si>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</si>
  <si>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</si>
  <si>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</si>
  <si>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</si>
  <si>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</si>
  <si>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</si>
  <si>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Litinové poklopy pojízdné, uzamykatelné</t>
  </si>
  <si>
    <t>7.9</t>
  </si>
  <si>
    <t>Ornice dočasně uložena vedle obvodu staveniště</t>
  </si>
  <si>
    <t>7.10</t>
  </si>
  <si>
    <t>7.11</t>
  </si>
  <si>
    <t>Identifikační marker na každém lomu</t>
  </si>
  <si>
    <t xml:space="preserve">Výstražná folie - modrá </t>
  </si>
  <si>
    <t>šířky 220 mm</t>
  </si>
  <si>
    <t>2.9</t>
  </si>
  <si>
    <t>Dvouřádek  žulových kostek do betonového lože</t>
  </si>
  <si>
    <t>100x100</t>
  </si>
  <si>
    <t>Tl.</t>
  </si>
  <si>
    <t>Ostatní ( výrobky)</t>
  </si>
  <si>
    <t>Potrubí ukládané do paženého výkopu</t>
  </si>
  <si>
    <t>7.1.1</t>
  </si>
  <si>
    <t>7.1.2</t>
  </si>
  <si>
    <t>Délka celkem</t>
  </si>
  <si>
    <t>Potrubí Dn 125 celkem</t>
  </si>
  <si>
    <t>do poklopu armatur 2 x délka potrubí.</t>
  </si>
  <si>
    <t>Celková délka potrubí</t>
  </si>
  <si>
    <t>Výstupy</t>
  </si>
  <si>
    <t>ks na trubku</t>
  </si>
  <si>
    <t>,m</t>
  </si>
  <si>
    <t>( hydrant)</t>
  </si>
  <si>
    <t xml:space="preserve">Příslušné plastové orientační tabulky u všech poklopů </t>
  </si>
  <si>
    <t>Protlak pod korytem bez výkopová technologie</t>
  </si>
  <si>
    <t>Potrubí ukládané do chráničky  po 6m kusech</t>
  </si>
  <si>
    <t>Šoupě DN 125 - startovací jáma délka pod terén 1,2 m</t>
  </si>
  <si>
    <t>Hydrantový -  Třída zatížení D 400</t>
  </si>
  <si>
    <t>Litinový poklop DN 400 , Třída zatížení D 400</t>
  </si>
  <si>
    <t xml:space="preserve">Identifikační vodiče z měděného drátu 2x4 mm2 vyvedený </t>
  </si>
  <si>
    <t>nad šoupětem DN 125</t>
  </si>
  <si>
    <t>Sejmutí svrchní vrstvy v tl 200 mm. Ornice dočasně uložena vedle obvodu staveniště</t>
  </si>
  <si>
    <t>Výkop v hornině I. 3 pažený</t>
  </si>
  <si>
    <t>Obnova povrchu asfaltové vozovky</t>
  </si>
  <si>
    <t xml:space="preserve">Dvouřádek  žulových kostek do betonového lože 100x100 kolem poklopů </t>
  </si>
  <si>
    <t>3.2</t>
  </si>
  <si>
    <t>Bednění rovinné</t>
  </si>
  <si>
    <t>Sítě KARI 6x6x100 , Přesah 30 %</t>
  </si>
  <si>
    <t>Přesah 30%</t>
  </si>
  <si>
    <t>M2</t>
  </si>
  <si>
    <t>Hydranty na odbočkách - podzemní hydranty DN 80 PN 10 s dvojitým uzávěrem, se samočinnýma úplným vyprazdňováním. Délka po terén 1,2 m</t>
  </si>
  <si>
    <t>7.6.2.</t>
  </si>
  <si>
    <t>7.12</t>
  </si>
  <si>
    <t>7.6.1</t>
  </si>
  <si>
    <t>7.6.2</t>
  </si>
  <si>
    <t>Uzávěry na  hydrantu</t>
  </si>
  <si>
    <t>Geodetické zaměření včetně nových spojek</t>
  </si>
  <si>
    <t>7.13</t>
  </si>
  <si>
    <t xml:space="preserve">Armatura pro napojení stávajícího potrubí na potrubí přeložky. </t>
  </si>
  <si>
    <t>4.2.1</t>
  </si>
  <si>
    <t>4.2.2</t>
  </si>
  <si>
    <t>Betonové desky pod poklopy</t>
  </si>
  <si>
    <t>bloky</t>
  </si>
  <si>
    <t>desky</t>
  </si>
  <si>
    <t>2*0,2</t>
  </si>
  <si>
    <t xml:space="preserve">plocha boky </t>
  </si>
  <si>
    <t>Horní líc</t>
  </si>
  <si>
    <t>Bloky</t>
  </si>
  <si>
    <t>desky pod poklopy</t>
  </si>
  <si>
    <t>Plocha celkem</t>
  </si>
  <si>
    <t>Zaslepení stávajícího potrubí DN 100 v místě demontáže - zafoukání betonovou směsí</t>
  </si>
  <si>
    <t>Zkoušky vodovodního řadu - tlaková zkouška, Zkouška nezávadnosti vosy, kontrola ovladatelnosti armatur (viz. technická zpráva), kontrola práce před zasypáním rýhy.</t>
  </si>
  <si>
    <t>20 000 kč</t>
  </si>
  <si>
    <t>Zkoušky vodovodního řadu</t>
  </si>
  <si>
    <t>Identifikační vodiče z měděného drátu 2x4 mm2                (CY 4 CU)vyvedený do poklopu armatur 2 x délka potrubí , připevněný plastovou páskou.</t>
  </si>
  <si>
    <t>Výkaz výměr - Kubaturový list 2</t>
  </si>
  <si>
    <t>Výpočty viz výkaz výměr - kubaturové listy- KL2</t>
  </si>
  <si>
    <t>kpl</t>
  </si>
  <si>
    <t>Pískový obsyp - hutněno na 95% PS - drcené kamenivo fr 0-32</t>
  </si>
  <si>
    <r>
      <t>Spojovací postřik kationkativní emulze 0,25 kg/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</si>
  <si>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Spojovací postřik kationkativní emulze 0,4kg/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</si>
  <si>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 xml:space="preserve">Průvrt </t>
    </r>
    <r>
      <rPr>
        <sz val="11"/>
        <color theme="1"/>
        <rFont val="Aharoni"/>
      </rPr>
      <t>Ø</t>
    </r>
    <r>
      <rPr>
        <sz val="11"/>
        <color theme="1"/>
        <rFont val="Calibri"/>
        <family val="2"/>
        <charset val="238"/>
        <scheme val="minor"/>
      </rPr>
      <t xml:space="preserve">230 mm </t>
    </r>
  </si>
  <si>
    <r>
      <t>Koleno 90</t>
    </r>
    <r>
      <rPr>
        <sz val="11"/>
        <color theme="1"/>
        <rFont val="Aharoni"/>
      </rPr>
      <t>°</t>
    </r>
    <r>
      <rPr>
        <sz val="11"/>
        <color theme="1"/>
        <rFont val="Calibri"/>
        <family val="2"/>
        <charset val="238"/>
        <scheme val="minor"/>
      </rPr>
      <t xml:space="preserve"> DN 125 - Startovací jámy, napojení</t>
    </r>
  </si>
  <si>
    <t>přípojka</t>
  </si>
  <si>
    <t>1.3</t>
  </si>
  <si>
    <t>Demontáž stávajícího vodovodu na mostní konstrukci.
Odvoz na skládku</t>
  </si>
  <si>
    <t>2.3.1</t>
  </si>
  <si>
    <t>2.3.2</t>
  </si>
  <si>
    <t>Pískový obsyp.
hutněno na 95% PS - drcené kamenivo fr 0-32</t>
  </si>
  <si>
    <t>Pískový podsyp tl. 100 mm až 150 mm.
 hutněno na 95% PS - drcené kamenivo fr 0-32</t>
  </si>
  <si>
    <t>Modrá výstražná folie</t>
  </si>
  <si>
    <t>7.14</t>
  </si>
  <si>
    <t>7.15</t>
  </si>
  <si>
    <t>Výkop v hornině částečně pažený a částečně svahovaný</t>
  </si>
  <si>
    <t>Pískový podsyp tl. 100 mm až 150 mm</t>
  </si>
  <si>
    <t>Podpěra pro dočasnou přeložku sděl vedení  (ocelový profil např. HEB délky 3,5 m  (1,5 v zemi a 2 metry nad terénem) včetně chráničky DN 110 délky 75 m a nataženého lanka délky 60 m. Na krajích zaražený  ocelové profily, které umožní umístit přeložku cca až 2,0 m nad zem, tak aby v době bourání mostu mohla projíždět technika</t>
  </si>
  <si>
    <t>7.16</t>
  </si>
  <si>
    <t>Kopané sondy pro ověření polohy stávajícího vodovodu a přípojky hl 1,2 m. půdorysně 1,0 x 1,0 m</t>
  </si>
  <si>
    <t>Datum : červen 2022</t>
  </si>
  <si>
    <t>Bourání  asfaltové komunikace - tl 400 mm. 
Odvoz na skládku do 20 km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</si>
  <si>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</si>
  <si>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</si>
  <si>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Demontáž stávajícího potrubí nacházejícího se ve výkopu.
Odvoz na skládku</t>
  </si>
  <si>
    <r>
      <t>Spojovací postřik kationkativní emulze 0,25 kg/ 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</si>
  <si>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Spojovací postřik kationkativní emulze 0,4kg/ 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</si>
  <si>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 xml:space="preserve">Průvrt </t>
    </r>
    <r>
      <rPr>
        <sz val="11"/>
        <rFont val="Aharoni"/>
      </rPr>
      <t>Ø</t>
    </r>
    <r>
      <rPr>
        <sz val="11"/>
        <rFont val="Calibri"/>
        <family val="2"/>
        <charset val="238"/>
        <scheme val="minor"/>
      </rPr>
      <t>230 mm (dát do ceny 80% valivým dlátem což je 5x dražší než klasickcým dlátem. Klasické dláto 20% z délky)</t>
    </r>
  </si>
  <si>
    <r>
      <t>Koleno 90</t>
    </r>
    <r>
      <rPr>
        <sz val="11"/>
        <rFont val="Aharoni"/>
      </rPr>
      <t>°</t>
    </r>
    <r>
      <rPr>
        <sz val="11"/>
        <rFont val="Calibri"/>
        <family val="2"/>
        <charset val="238"/>
        <scheme val="minor"/>
      </rPr>
      <t xml:space="preserve"> DN 125</t>
    </r>
  </si>
  <si>
    <r>
      <t xml:space="preserve">Přechodový kus 100/125 </t>
    </r>
    <r>
      <rPr>
        <b/>
        <sz val="11"/>
        <rFont val="Calibri"/>
        <family val="2"/>
        <charset val="238"/>
        <scheme val="minor"/>
      </rPr>
      <t>asi přidat 10 nebo tak armaturních kusu rozpočtovat cenou ??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</si>
</sst>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haroni"/>
    </font>
    <font>
      <b/>
      <sz val="11"/>
      <color theme="1"/>
      <name val="Arial CE"/>
      <charset val="238"/>
    </font>
    <font>
      <b/>
      <sz val="12"/>
      <color theme="1"/>
      <name val="Arial CE"/>
      <charset val="238"/>
    </font>
    <font>
      <sz val="9"/>
      <color theme="1"/>
      <name val="Arial CE"/>
      <charset val="238"/>
    </font>
    <font>
      <b/>
      <sz val="14"/>
      <color theme="1"/>
      <name val="Arial CE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haroni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0" applyFont="1" applyAlignment="1">
      <alignment horizontal="left"/>
    </xf>
    <xf numFmtId="1" fontId="4" fillId="0" borderId="0" xfId="0" applyNumberFormat="1" applyFont="1"/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Font="1" applyBorder="1"/>
    <xf numFmtId="0" fontId="6" fillId="0" borderId="0" xfId="0" applyFont="1" applyAlignment="1">
      <alignment horizontal="left"/>
    </xf>
    <xf numFmtId="1" fontId="6" fillId="0" borderId="0" xfId="0" applyNumberFormat="1" applyFont="1" applyAlignment="1">
      <alignment horizontal="center" vertical="top" wrapText="1"/>
    </xf>
    <xf numFmtId="0" fontId="0" fillId="0" borderId="0" xfId="0" applyFont="1" applyFill="1"/>
    <xf numFmtId="0" fontId="0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1" fontId="0" fillId="0" borderId="0" xfId="0" applyNumberFormat="1" applyFont="1"/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right"/>
    </xf>
    <xf numFmtId="0" fontId="0" fillId="0" borderId="0" xfId="0" applyFont="1" applyFill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/>
    <xf numFmtId="1" fontId="0" fillId="0" borderId="0" xfId="0" applyNumberFormat="1" applyFont="1" applyBorder="1" applyAlignment="1">
      <alignment horizontal="center" vertical="center"/>
    </xf>
    <xf numFmtId="0" fontId="0" fillId="0" borderId="2" xfId="0" applyFont="1" applyBorder="1"/>
    <xf numFmtId="0" fontId="0" fillId="0" borderId="0" xfId="0" applyFont="1" applyFill="1" applyBorder="1" applyAlignment="1">
      <alignment wrapText="1"/>
    </xf>
    <xf numFmtId="49" fontId="0" fillId="0" borderId="0" xfId="0" applyNumberFormat="1" applyFont="1"/>
    <xf numFmtId="3" fontId="0" fillId="0" borderId="0" xfId="0" applyNumberFormat="1" applyFont="1"/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right" vertical="center"/>
    </xf>
    <xf numFmtId="49" fontId="0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Font="1" applyBorder="1"/>
    <xf numFmtId="0" fontId="0" fillId="0" borderId="0" xfId="0" applyFont="1" applyAlignment="1">
      <alignment horizontal="right"/>
    </xf>
    <xf numFmtId="0" fontId="0" fillId="0" borderId="2" xfId="0" applyFont="1" applyFill="1" applyBorder="1"/>
    <xf numFmtId="164" fontId="0" fillId="0" borderId="0" xfId="0" applyNumberFormat="1" applyFont="1"/>
    <xf numFmtId="0" fontId="0" fillId="0" borderId="3" xfId="0" applyFont="1" applyFill="1" applyBorder="1"/>
    <xf numFmtId="0" fontId="0" fillId="0" borderId="4" xfId="0" applyFont="1" applyBorder="1"/>
    <xf numFmtId="1" fontId="0" fillId="0" borderId="4" xfId="0" applyNumberFormat="1" applyFont="1" applyBorder="1"/>
    <xf numFmtId="0" fontId="0" fillId="0" borderId="5" xfId="0" applyFont="1" applyBorder="1"/>
    <xf numFmtId="0" fontId="0" fillId="0" borderId="7" xfId="0" applyFont="1" applyFill="1" applyBorder="1"/>
    <xf numFmtId="0" fontId="0" fillId="0" borderId="7" xfId="0" applyFont="1" applyBorder="1"/>
    <xf numFmtId="164" fontId="2" fillId="0" borderId="0" xfId="0" applyNumberFormat="1" applyFont="1" applyBorder="1"/>
    <xf numFmtId="0" fontId="2" fillId="0" borderId="0" xfId="0" applyFont="1" applyBorder="1" applyAlignme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1" fontId="0" fillId="0" borderId="0" xfId="0" applyNumberFormat="1" applyFont="1" applyBorder="1"/>
    <xf numFmtId="0" fontId="0" fillId="0" borderId="6" xfId="0" applyFont="1" applyFill="1" applyBorder="1"/>
    <xf numFmtId="0" fontId="0" fillId="0" borderId="6" xfId="0" applyFont="1" applyBorder="1"/>
    <xf numFmtId="49" fontId="0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3" fillId="0" borderId="0" xfId="0" applyFont="1" applyBorder="1"/>
    <xf numFmtId="2" fontId="0" fillId="0" borderId="2" xfId="0" applyNumberFormat="1" applyFont="1" applyBorder="1"/>
    <xf numFmtId="49" fontId="0" fillId="0" borderId="2" xfId="0" applyNumberFormat="1" applyFont="1" applyBorder="1" applyAlignment="1">
      <alignment horizontal="right"/>
    </xf>
    <xf numFmtId="11" fontId="0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right"/>
    </xf>
    <xf numFmtId="49" fontId="0" fillId="0" borderId="0" xfId="0" applyNumberFormat="1" applyFont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/>
    <xf numFmtId="49" fontId="0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1" fontId="0" fillId="0" borderId="0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0" fontId="13" fillId="0" borderId="0" xfId="0" applyFont="1" applyFill="1" applyBorder="1"/>
    <xf numFmtId="0" fontId="13" fillId="0" borderId="0" xfId="0" applyFont="1"/>
    <xf numFmtId="49" fontId="13" fillId="0" borderId="0" xfId="0" applyNumberFormat="1" applyFont="1" applyAlignment="1">
      <alignment horizontal="right"/>
    </xf>
    <xf numFmtId="0" fontId="12" fillId="0" borderId="0" xfId="0" applyFont="1" applyFill="1" applyAlignment="1">
      <alignment horizontal="center" vertical="center"/>
    </xf>
    <xf numFmtId="49" fontId="13" fillId="0" borderId="14" xfId="0" applyNumberFormat="1" applyFont="1" applyFill="1" applyBorder="1" applyAlignment="1">
      <alignment horizontal="right" vertical="top"/>
    </xf>
    <xf numFmtId="49" fontId="13" fillId="0" borderId="20" xfId="0" applyNumberFormat="1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vertical="top"/>
    </xf>
    <xf numFmtId="0" fontId="14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right"/>
    </xf>
    <xf numFmtId="0" fontId="14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0" fontId="13" fillId="0" borderId="1" xfId="0" applyFont="1" applyFill="1" applyBorder="1"/>
    <xf numFmtId="0" fontId="16" fillId="0" borderId="14" xfId="0" applyFont="1" applyFill="1" applyBorder="1" applyAlignment="1">
      <alignment horizontal="right"/>
    </xf>
    <xf numFmtId="0" fontId="16" fillId="0" borderId="1" xfId="0" applyFont="1" applyFill="1" applyBorder="1"/>
    <xf numFmtId="164" fontId="13" fillId="0" borderId="15" xfId="0" applyNumberFormat="1" applyFont="1" applyFill="1" applyBorder="1" applyAlignment="1">
      <alignment horizontal="center"/>
    </xf>
    <xf numFmtId="164" fontId="13" fillId="0" borderId="15" xfId="0" applyNumberFormat="1" applyFont="1" applyFill="1" applyBorder="1" applyAlignment="1">
      <alignment horizontal="center" vertical="center"/>
    </xf>
    <xf numFmtId="1" fontId="13" fillId="0" borderId="15" xfId="0" applyNumberFormat="1" applyFont="1" applyFill="1" applyBorder="1" applyAlignment="1">
      <alignment horizontal="center"/>
    </xf>
    <xf numFmtId="1" fontId="13" fillId="0" borderId="15" xfId="0" applyNumberFormat="1" applyFont="1" applyFill="1" applyBorder="1" applyAlignment="1">
      <alignment horizontal="center" vertical="center"/>
    </xf>
    <xf numFmtId="0" fontId="13" fillId="0" borderId="14" xfId="0" applyFont="1" applyFill="1" applyBorder="1"/>
    <xf numFmtId="0" fontId="13" fillId="0" borderId="1" xfId="0" applyFont="1" applyFill="1" applyBorder="1" applyAlignment="1"/>
    <xf numFmtId="0" fontId="13" fillId="0" borderId="15" xfId="0" applyFont="1" applyFill="1" applyBorder="1" applyAlignment="1">
      <alignment horizontal="center" vertical="top"/>
    </xf>
    <xf numFmtId="164" fontId="13" fillId="0" borderId="15" xfId="0" applyNumberFormat="1" applyFont="1" applyFill="1" applyBorder="1" applyAlignment="1">
      <alignment horizontal="center" vertical="top"/>
    </xf>
    <xf numFmtId="0" fontId="13" fillId="0" borderId="16" xfId="0" applyFont="1" applyFill="1" applyBorder="1"/>
    <xf numFmtId="0" fontId="13" fillId="0" borderId="2" xfId="0" applyFont="1" applyFill="1" applyBorder="1"/>
    <xf numFmtId="0" fontId="13" fillId="0" borderId="1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wrapText="1"/>
    </xf>
    <xf numFmtId="49" fontId="13" fillId="0" borderId="14" xfId="0" applyNumberFormat="1" applyFont="1" applyFill="1" applyBorder="1"/>
    <xf numFmtId="0" fontId="13" fillId="0" borderId="15" xfId="0" applyFont="1" applyFill="1" applyBorder="1"/>
    <xf numFmtId="49" fontId="16" fillId="0" borderId="14" xfId="0" applyNumberFormat="1" applyFont="1" applyFill="1" applyBorder="1" applyAlignment="1">
      <alignment horizontal="right"/>
    </xf>
    <xf numFmtId="0" fontId="16" fillId="0" borderId="15" xfId="0" applyFont="1" applyFill="1" applyBorder="1"/>
    <xf numFmtId="0" fontId="16" fillId="0" borderId="14" xfId="0" applyFont="1" applyFill="1" applyBorder="1"/>
    <xf numFmtId="0" fontId="1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 vertical="center"/>
    </xf>
    <xf numFmtId="49" fontId="13" fillId="0" borderId="18" xfId="0" applyNumberFormat="1" applyFont="1" applyFill="1" applyBorder="1" applyAlignment="1">
      <alignment horizontal="right"/>
    </xf>
    <xf numFmtId="0" fontId="13" fillId="0" borderId="19" xfId="0" applyFont="1" applyFill="1" applyBorder="1"/>
    <xf numFmtId="49" fontId="13" fillId="0" borderId="20" xfId="0" applyNumberFormat="1" applyFont="1" applyFill="1" applyBorder="1"/>
    <xf numFmtId="0" fontId="13" fillId="0" borderId="22" xfId="0" applyFont="1" applyFill="1" applyBorder="1"/>
    <xf numFmtId="0" fontId="13" fillId="0" borderId="22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horizontal="center"/>
    </xf>
    <xf numFmtId="49" fontId="13" fillId="0" borderId="23" xfId="0" applyNumberFormat="1" applyFont="1" applyFill="1" applyBorder="1" applyAlignment="1">
      <alignment horizontal="right" vertical="center"/>
    </xf>
    <xf numFmtId="0" fontId="13" fillId="0" borderId="23" xfId="0" applyFont="1" applyFill="1" applyBorder="1" applyAlignment="1">
      <alignment vertical="top" wrapText="1"/>
    </xf>
    <xf numFmtId="0" fontId="13" fillId="0" borderId="23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tabSelected="1" zoomScale="120" zoomScaleNormal="120" workbookViewId="0">
      <selection activeCell="C90" sqref="C90"/>
    </sheetView>
  </sheetViews>
  <sheetFormatPr defaultRowHeight="15"/>
  <cols>
    <col min="1" max="1" width="2.85546875" style="12" customWidth="1"/>
    <col min="2" max="2" width="11.85546875" style="11" bestFit="1" customWidth="1"/>
    <col min="3" max="3" width="51" style="11" customWidth="1"/>
    <col min="4" max="4" width="11" style="11" customWidth="1"/>
    <col min="5" max="5" width="15" style="11" customWidth="1"/>
    <col min="6" max="6" width="25.5703125" style="59" customWidth="1"/>
    <col min="7" max="7" width="9.140625" style="11"/>
    <col min="8" max="16384" width="9.140625" style="12"/>
  </cols>
  <sheetData>
    <row r="1" spans="2:13">
      <c r="B1" s="9" t="s">
        <v>8</v>
      </c>
      <c r="C1" s="10"/>
    </row>
    <row r="2" spans="2:13" ht="15.75" customHeight="1">
      <c r="B2" s="13" t="s">
        <v>7</v>
      </c>
      <c r="C2" s="10"/>
      <c r="D2" s="14"/>
      <c r="E2" s="14"/>
    </row>
    <row r="3" spans="2:13" ht="15.75" customHeight="1">
      <c r="B3" s="15" t="s">
        <v>0</v>
      </c>
      <c r="C3" s="2"/>
      <c r="D3" s="14"/>
      <c r="E3" s="14"/>
    </row>
    <row r="4" spans="2:13">
      <c r="B4" s="15" t="s">
        <v>1</v>
      </c>
      <c r="C4" s="2"/>
    </row>
    <row r="5" spans="2:13" ht="18">
      <c r="B5" s="3" t="s">
        <v>214</v>
      </c>
      <c r="C5" s="2"/>
      <c r="J5" s="16"/>
      <c r="K5" s="11"/>
    </row>
    <row r="6" spans="2:13" ht="18">
      <c r="B6" s="16" t="s">
        <v>13</v>
      </c>
      <c r="D6" s="5"/>
      <c r="E6" s="12"/>
      <c r="F6" s="60"/>
      <c r="J6" s="16"/>
      <c r="K6" s="11"/>
    </row>
    <row r="7" spans="2:13" ht="18">
      <c r="B7" s="12"/>
      <c r="C7" s="12"/>
      <c r="D7" s="5"/>
      <c r="E7" s="12"/>
      <c r="F7" s="60"/>
      <c r="J7" s="16"/>
      <c r="K7" s="11"/>
    </row>
    <row r="8" spans="2:13" ht="18">
      <c r="B8" s="13" t="s">
        <v>15</v>
      </c>
      <c r="C8" s="17"/>
      <c r="D8" s="5"/>
      <c r="E8" s="12"/>
      <c r="F8" s="60"/>
      <c r="J8" s="16"/>
      <c r="K8" s="11"/>
    </row>
    <row r="9" spans="2:13">
      <c r="B9" s="50"/>
      <c r="C9" s="27"/>
      <c r="D9" s="23"/>
      <c r="E9" s="23"/>
      <c r="F9" s="60"/>
      <c r="G9" s="12"/>
    </row>
    <row r="10" spans="2:13" ht="18">
      <c r="B10" s="16" t="s">
        <v>68</v>
      </c>
      <c r="D10" s="12"/>
      <c r="K10" s="16"/>
      <c r="L10" s="11"/>
      <c r="M10" s="5"/>
    </row>
    <row r="11" spans="2:13" ht="18.75" thickBot="1">
      <c r="B11" s="13"/>
      <c r="C11" s="17"/>
      <c r="K11" s="16"/>
      <c r="L11" s="11"/>
      <c r="M11" s="5"/>
    </row>
    <row r="12" spans="2:13" ht="15.75" thickBot="1">
      <c r="B12" s="18" t="s">
        <v>2</v>
      </c>
      <c r="C12" s="19" t="s">
        <v>3</v>
      </c>
      <c r="D12" s="19" t="s">
        <v>4</v>
      </c>
      <c r="E12" s="20" t="s">
        <v>6</v>
      </c>
      <c r="F12" s="58"/>
      <c r="K12" s="13"/>
      <c r="L12" s="17"/>
      <c r="M12" s="5"/>
    </row>
    <row r="13" spans="2:13">
      <c r="B13" s="79">
        <v>1</v>
      </c>
      <c r="C13" s="80" t="s">
        <v>10</v>
      </c>
      <c r="D13" s="81"/>
      <c r="E13" s="82"/>
    </row>
    <row r="14" spans="2:13">
      <c r="B14" s="83"/>
      <c r="C14" s="84" t="s">
        <v>192</v>
      </c>
      <c r="D14" s="85"/>
      <c r="E14" s="86"/>
    </row>
    <row r="15" spans="2:13" ht="30">
      <c r="B15" s="87" t="s">
        <v>14</v>
      </c>
      <c r="C15" s="88" t="s">
        <v>215</v>
      </c>
      <c r="D15" s="89" t="s">
        <v>216</v>
      </c>
      <c r="E15" s="90">
        <f>'SO_06_2_ KL2_prel.vododvodu'!G22</f>
        <v>20.100000000000001</v>
      </c>
      <c r="G15" s="12"/>
    </row>
    <row r="16" spans="2:13" ht="17.25">
      <c r="B16" s="83"/>
      <c r="C16" s="91"/>
      <c r="D16" s="89" t="s">
        <v>217</v>
      </c>
      <c r="E16" s="92">
        <f>'SO_06_2_ KL2_prel.vododvodu'!G21</f>
        <v>8.0399999999999991</v>
      </c>
    </row>
    <row r="17" spans="2:9" ht="45">
      <c r="B17" s="87" t="s">
        <v>9</v>
      </c>
      <c r="C17" s="93" t="s">
        <v>218</v>
      </c>
      <c r="D17" s="89" t="s">
        <v>30</v>
      </c>
      <c r="E17" s="94">
        <f>'SO_06_2_ KL2_prel.vododvodu'!F29</f>
        <v>4.8</v>
      </c>
      <c r="F17" s="58"/>
      <c r="G17" s="8"/>
      <c r="H17" s="8"/>
    </row>
    <row r="18" spans="2:9" ht="30">
      <c r="B18" s="87" t="s">
        <v>200</v>
      </c>
      <c r="C18" s="95" t="s">
        <v>201</v>
      </c>
      <c r="D18" s="89" t="s">
        <v>30</v>
      </c>
      <c r="E18" s="94">
        <v>49</v>
      </c>
      <c r="F18" s="62"/>
    </row>
    <row r="19" spans="2:9">
      <c r="B19" s="83"/>
      <c r="C19" s="96"/>
      <c r="D19" s="97"/>
      <c r="E19" s="94"/>
    </row>
    <row r="20" spans="2:9">
      <c r="B20" s="98">
        <v>2</v>
      </c>
      <c r="C20" s="99" t="s">
        <v>5</v>
      </c>
      <c r="D20" s="97"/>
      <c r="E20" s="94"/>
      <c r="G20" s="12"/>
    </row>
    <row r="21" spans="2:9" ht="30">
      <c r="B21" s="77" t="s">
        <v>11</v>
      </c>
      <c r="C21" s="88" t="s">
        <v>157</v>
      </c>
      <c r="D21" s="89" t="s">
        <v>217</v>
      </c>
      <c r="E21" s="94">
        <f>'SO_06_2_ KL2_prel.vododvodu'!F37</f>
        <v>4.8000000000000007</v>
      </c>
      <c r="F21" s="133"/>
      <c r="G21" s="63"/>
    </row>
    <row r="22" spans="2:9" ht="17.25">
      <c r="B22" s="83" t="s">
        <v>20</v>
      </c>
      <c r="C22" s="97" t="s">
        <v>158</v>
      </c>
      <c r="D22" s="89" t="s">
        <v>217</v>
      </c>
      <c r="E22" s="100">
        <f>'SO_06_2_ KL2_prel.vododvodu'!G73</f>
        <v>51.593000000000004</v>
      </c>
      <c r="G22" s="63"/>
    </row>
    <row r="23" spans="2:9" ht="30">
      <c r="B23" s="87" t="s">
        <v>202</v>
      </c>
      <c r="C23" s="95" t="s">
        <v>205</v>
      </c>
      <c r="D23" s="89" t="s">
        <v>217</v>
      </c>
      <c r="E23" s="101">
        <f>'SO_06_2_ KL2_prel.vododvodu'!G97</f>
        <v>3.2640000000000002</v>
      </c>
      <c r="F23" s="66"/>
      <c r="G23" s="63"/>
    </row>
    <row r="24" spans="2:9" ht="30">
      <c r="B24" s="87" t="s">
        <v>203</v>
      </c>
      <c r="C24" s="88" t="s">
        <v>204</v>
      </c>
      <c r="D24" s="89" t="s">
        <v>217</v>
      </c>
      <c r="E24" s="94">
        <f>'SO_06_2_ KL2_prel.vododvodu'!G124</f>
        <v>12.736000000000001</v>
      </c>
      <c r="F24" s="58"/>
      <c r="G24" s="67"/>
      <c r="H24" s="8"/>
      <c r="I24" s="8"/>
    </row>
    <row r="25" spans="2:9" ht="17.25">
      <c r="B25" s="83" t="s">
        <v>12</v>
      </c>
      <c r="C25" s="97" t="s">
        <v>56</v>
      </c>
      <c r="D25" s="89" t="s">
        <v>217</v>
      </c>
      <c r="E25" s="102">
        <f>'SO_06_2_ KL2_prel.vododvodu'!G152</f>
        <v>32.782000000000004</v>
      </c>
      <c r="F25" s="61"/>
      <c r="G25" s="8"/>
      <c r="H25" s="8"/>
      <c r="I25" s="8"/>
    </row>
    <row r="26" spans="2:9" ht="17.25">
      <c r="B26" s="83" t="s">
        <v>58</v>
      </c>
      <c r="C26" s="97" t="s">
        <v>59</v>
      </c>
      <c r="D26" s="89" t="s">
        <v>216</v>
      </c>
      <c r="E26" s="102">
        <f>'SO_06_2_ KL2_prel.vododvodu'!F157</f>
        <v>24</v>
      </c>
      <c r="F26" s="61"/>
    </row>
    <row r="27" spans="2:9" ht="17.25">
      <c r="B27" s="83" t="s">
        <v>62</v>
      </c>
      <c r="C27" s="88" t="s">
        <v>63</v>
      </c>
      <c r="D27" s="89" t="s">
        <v>216</v>
      </c>
      <c r="E27" s="102">
        <f>'SO_06_2_ KL2_prel.vododvodu'!F160</f>
        <v>24</v>
      </c>
      <c r="F27" s="61"/>
      <c r="G27" s="8"/>
      <c r="H27" s="8"/>
    </row>
    <row r="28" spans="2:9" ht="17.25">
      <c r="B28" s="83" t="s">
        <v>65</v>
      </c>
      <c r="C28" s="97" t="s">
        <v>86</v>
      </c>
      <c r="D28" s="89" t="s">
        <v>216</v>
      </c>
      <c r="E28" s="102">
        <f>'SO_06_2_ KL2_prel.vododvodu'!F166</f>
        <v>20.100000000000001</v>
      </c>
      <c r="F28" s="61"/>
    </row>
    <row r="29" spans="2:9" ht="17.25">
      <c r="B29" s="83" t="s">
        <v>82</v>
      </c>
      <c r="C29" s="97" t="s">
        <v>159</v>
      </c>
      <c r="D29" s="89" t="s">
        <v>216</v>
      </c>
      <c r="E29" s="103">
        <f>'SO_06_2_ KL2_prel.vododvodu'!F166</f>
        <v>20.100000000000001</v>
      </c>
      <c r="F29" s="71"/>
      <c r="G29" s="68"/>
    </row>
    <row r="30" spans="2:9">
      <c r="B30" s="104"/>
      <c r="C30" s="105" t="s">
        <v>77</v>
      </c>
      <c r="D30" s="97"/>
      <c r="E30" s="106"/>
      <c r="F30" s="61"/>
    </row>
    <row r="31" spans="2:9" ht="17.25">
      <c r="B31" s="104"/>
      <c r="C31" s="97" t="s">
        <v>78</v>
      </c>
      <c r="D31" s="89" t="s">
        <v>217</v>
      </c>
      <c r="E31" s="107">
        <f>E29*0.04</f>
        <v>0.80400000000000005</v>
      </c>
      <c r="F31" s="61"/>
      <c r="G31" s="8"/>
      <c r="H31" s="8"/>
    </row>
    <row r="32" spans="2:9" ht="17.25">
      <c r="B32" s="104"/>
      <c r="C32" s="97" t="s">
        <v>219</v>
      </c>
      <c r="D32" s="89"/>
      <c r="E32" s="106"/>
      <c r="F32" s="61"/>
      <c r="G32" s="8"/>
      <c r="H32" s="8"/>
    </row>
    <row r="33" spans="2:8" ht="17.25">
      <c r="B33" s="104"/>
      <c r="C33" s="97" t="s">
        <v>79</v>
      </c>
      <c r="D33" s="89" t="s">
        <v>217</v>
      </c>
      <c r="E33" s="107">
        <f>E29*0.07</f>
        <v>1.4070000000000003</v>
      </c>
      <c r="F33" s="61"/>
      <c r="G33" s="8"/>
      <c r="H33" s="8"/>
    </row>
    <row r="34" spans="2:8" ht="17.25">
      <c r="B34" s="104"/>
      <c r="C34" s="97" t="s">
        <v>220</v>
      </c>
      <c r="D34" s="89" t="s">
        <v>217</v>
      </c>
      <c r="E34" s="106"/>
      <c r="F34" s="61"/>
      <c r="G34" s="8"/>
      <c r="H34" s="8"/>
    </row>
    <row r="35" spans="2:8" ht="17.25">
      <c r="B35" s="104"/>
      <c r="C35" s="97" t="s">
        <v>80</v>
      </c>
      <c r="D35" s="89" t="s">
        <v>217</v>
      </c>
      <c r="E35" s="106">
        <f>E29*0.2</f>
        <v>4.0200000000000005</v>
      </c>
      <c r="F35" s="61"/>
      <c r="G35" s="8"/>
      <c r="H35" s="8"/>
    </row>
    <row r="36" spans="2:8">
      <c r="B36" s="108"/>
      <c r="C36" s="109" t="s">
        <v>81</v>
      </c>
      <c r="D36" s="109"/>
      <c r="E36" s="110"/>
      <c r="F36" s="61"/>
      <c r="G36" s="8"/>
      <c r="H36" s="8"/>
    </row>
    <row r="37" spans="2:8" ht="30">
      <c r="B37" s="77" t="s">
        <v>133</v>
      </c>
      <c r="C37" s="111" t="s">
        <v>160</v>
      </c>
      <c r="D37" s="89" t="s">
        <v>217</v>
      </c>
      <c r="E37" s="94">
        <f>'SO_06_2_ KL2_prel.vododvodu'!F185</f>
        <v>0.4</v>
      </c>
      <c r="F37" s="61"/>
      <c r="G37" s="8"/>
    </row>
    <row r="38" spans="2:8">
      <c r="B38" s="112"/>
      <c r="C38" s="97"/>
      <c r="D38" s="97"/>
      <c r="E38" s="113"/>
    </row>
    <row r="39" spans="2:8">
      <c r="B39" s="114" t="s">
        <v>74</v>
      </c>
      <c r="C39" s="99" t="s">
        <v>150</v>
      </c>
      <c r="D39" s="99"/>
      <c r="E39" s="115"/>
      <c r="F39" s="134"/>
      <c r="G39" s="7"/>
    </row>
    <row r="40" spans="2:8" ht="45">
      <c r="B40" s="87" t="s">
        <v>75</v>
      </c>
      <c r="C40" s="88" t="s">
        <v>221</v>
      </c>
      <c r="D40" s="89" t="s">
        <v>30</v>
      </c>
      <c r="E40" s="94">
        <f>'SO_06_2_ KL2_prel.vododvodu'!D189</f>
        <v>68</v>
      </c>
      <c r="F40" s="135"/>
      <c r="G40" s="8"/>
    </row>
    <row r="41" spans="2:8" ht="17.25">
      <c r="B41" s="112"/>
      <c r="C41" s="97"/>
      <c r="D41" s="89" t="s">
        <v>217</v>
      </c>
      <c r="E41" s="101">
        <f>'SO_06_2_ KL2_prel.vododvodu'!F191</f>
        <v>3.06</v>
      </c>
    </row>
    <row r="42" spans="2:8">
      <c r="B42" s="83" t="s">
        <v>161</v>
      </c>
      <c r="C42" s="97" t="s">
        <v>87</v>
      </c>
      <c r="D42" s="89" t="s">
        <v>30</v>
      </c>
      <c r="E42" s="94">
        <f>'SO_06_2_ KL2_prel.vododvodu'!F193</f>
        <v>70</v>
      </c>
    </row>
    <row r="43" spans="2:8">
      <c r="B43" s="112"/>
      <c r="C43" s="97"/>
      <c r="D43" s="89"/>
      <c r="E43" s="94"/>
    </row>
    <row r="44" spans="2:8">
      <c r="B44" s="114" t="s">
        <v>88</v>
      </c>
      <c r="C44" s="99" t="s">
        <v>89</v>
      </c>
      <c r="D44" s="97"/>
      <c r="E44" s="113"/>
    </row>
    <row r="45" spans="2:8" ht="17.25">
      <c r="B45" s="83" t="s">
        <v>94</v>
      </c>
      <c r="C45" s="97" t="s">
        <v>107</v>
      </c>
      <c r="D45" s="89" t="s">
        <v>217</v>
      </c>
      <c r="E45" s="90">
        <f>'SO_06_2_ KL2_prel.vododvodu'!F200</f>
        <v>0.30000000000000004</v>
      </c>
      <c r="F45" s="61"/>
      <c r="G45" s="8"/>
      <c r="H45" s="8"/>
    </row>
    <row r="46" spans="2:8" ht="17.25">
      <c r="B46" s="83" t="s">
        <v>95</v>
      </c>
      <c r="C46" s="97" t="s">
        <v>96</v>
      </c>
      <c r="D46" s="89" t="s">
        <v>217</v>
      </c>
      <c r="E46" s="90">
        <f>'SO_06_2_ KL2_prel.vododvodu'!G214</f>
        <v>1.9</v>
      </c>
      <c r="F46" s="61"/>
      <c r="G46" s="8"/>
    </row>
    <row r="47" spans="2:8">
      <c r="B47" s="104"/>
      <c r="C47" s="97"/>
      <c r="D47" s="89"/>
      <c r="E47" s="94"/>
    </row>
    <row r="48" spans="2:8" ht="17.25">
      <c r="B48" s="114" t="s">
        <v>97</v>
      </c>
      <c r="C48" s="99" t="s">
        <v>162</v>
      </c>
      <c r="D48" s="89" t="s">
        <v>216</v>
      </c>
      <c r="E48" s="94">
        <f>'SO_06_2_ KL2_prel.vododvodu'!G226</f>
        <v>9.1999999999999993</v>
      </c>
    </row>
    <row r="49" spans="1:8">
      <c r="B49" s="116"/>
      <c r="C49" s="97"/>
      <c r="D49" s="97"/>
      <c r="E49" s="113"/>
    </row>
    <row r="50" spans="1:8">
      <c r="B50" s="114" t="s">
        <v>100</v>
      </c>
      <c r="C50" s="84" t="s">
        <v>101</v>
      </c>
      <c r="D50" s="97"/>
      <c r="E50" s="113"/>
    </row>
    <row r="51" spans="1:8">
      <c r="B51" s="114"/>
      <c r="C51" s="117" t="s">
        <v>163</v>
      </c>
      <c r="D51" s="118" t="s">
        <v>105</v>
      </c>
      <c r="E51" s="100">
        <f>'SO_06_2_ KL2_prel.vododvodu'!G246</f>
        <v>73.970400000000026</v>
      </c>
    </row>
    <row r="52" spans="1:8">
      <c r="B52" s="104"/>
      <c r="C52" s="97"/>
      <c r="D52" s="97"/>
      <c r="E52" s="113"/>
    </row>
    <row r="53" spans="1:8">
      <c r="B53" s="114" t="s">
        <v>116</v>
      </c>
      <c r="C53" s="99" t="s">
        <v>137</v>
      </c>
      <c r="D53" s="97"/>
      <c r="E53" s="113"/>
      <c r="F53" s="61"/>
      <c r="G53" s="8"/>
      <c r="H53" s="8"/>
    </row>
    <row r="54" spans="1:8">
      <c r="B54" s="83" t="s">
        <v>117</v>
      </c>
      <c r="C54" s="97" t="s">
        <v>106</v>
      </c>
      <c r="D54" s="97"/>
      <c r="E54" s="113"/>
      <c r="F54" s="61"/>
      <c r="G54" s="8"/>
    </row>
    <row r="55" spans="1:8">
      <c r="B55" s="83" t="s">
        <v>139</v>
      </c>
      <c r="C55" s="97" t="s">
        <v>151</v>
      </c>
      <c r="D55" s="89" t="s">
        <v>30</v>
      </c>
      <c r="E55" s="94">
        <f>'SO_06_2_ KL2_prel.vododvodu'!H250</f>
        <v>70</v>
      </c>
      <c r="F55" s="61"/>
      <c r="G55" s="8"/>
    </row>
    <row r="56" spans="1:8">
      <c r="B56" s="83" t="s">
        <v>140</v>
      </c>
      <c r="C56" s="97" t="s">
        <v>138</v>
      </c>
      <c r="D56" s="89" t="s">
        <v>30</v>
      </c>
      <c r="E56" s="94">
        <f>'SO_06_2_ KL2_prel.vododvodu'!H254</f>
        <v>25</v>
      </c>
      <c r="F56" s="61"/>
    </row>
    <row r="57" spans="1:8">
      <c r="B57" s="83" t="s">
        <v>118</v>
      </c>
      <c r="C57" s="97" t="s">
        <v>222</v>
      </c>
      <c r="D57" s="89" t="s">
        <v>109</v>
      </c>
      <c r="E57" s="94">
        <f>'SO_06_2_ KL2_prel.vododvodu'!H258</f>
        <v>4</v>
      </c>
    </row>
    <row r="58" spans="1:8" ht="45">
      <c r="B58" s="83" t="s">
        <v>119</v>
      </c>
      <c r="C58" s="88" t="s">
        <v>166</v>
      </c>
      <c r="D58" s="89" t="s">
        <v>109</v>
      </c>
      <c r="E58" s="94">
        <f>'SO_06_2_ KL2_prel.vododvodu'!H262</f>
        <v>2</v>
      </c>
      <c r="F58" s="61"/>
      <c r="G58" s="8"/>
      <c r="H58" s="8"/>
    </row>
    <row r="59" spans="1:8">
      <c r="B59" s="83" t="s">
        <v>120</v>
      </c>
      <c r="C59" s="97" t="s">
        <v>152</v>
      </c>
      <c r="D59" s="89" t="s">
        <v>109</v>
      </c>
      <c r="E59" s="94">
        <f>'SO_06_2_ KL2_prel.vododvodu'!H263</f>
        <v>2</v>
      </c>
      <c r="F59" s="61"/>
      <c r="G59" s="8"/>
      <c r="H59" s="8"/>
    </row>
    <row r="60" spans="1:8" ht="30">
      <c r="A60" s="28"/>
      <c r="B60" s="77" t="s">
        <v>121</v>
      </c>
      <c r="C60" s="88" t="s">
        <v>174</v>
      </c>
      <c r="D60" s="89"/>
      <c r="E60" s="94"/>
      <c r="F60" s="61"/>
      <c r="G60" s="8"/>
      <c r="H60" s="8"/>
    </row>
    <row r="61" spans="1:8" ht="30">
      <c r="A61" s="28"/>
      <c r="B61" s="78"/>
      <c r="C61" s="88" t="s">
        <v>223</v>
      </c>
      <c r="D61" s="89" t="s">
        <v>109</v>
      </c>
      <c r="E61" s="119">
        <v>2</v>
      </c>
      <c r="F61" s="61"/>
      <c r="G61" s="8"/>
    </row>
    <row r="62" spans="1:8">
      <c r="A62" s="28"/>
      <c r="B62" s="120" t="s">
        <v>122</v>
      </c>
      <c r="C62" s="97" t="s">
        <v>125</v>
      </c>
      <c r="D62" s="97"/>
      <c r="E62" s="121"/>
      <c r="F62" s="61"/>
    </row>
    <row r="63" spans="1:8">
      <c r="A63" s="28"/>
      <c r="B63" s="78" t="s">
        <v>169</v>
      </c>
      <c r="C63" s="97" t="s">
        <v>153</v>
      </c>
      <c r="D63" s="89" t="s">
        <v>109</v>
      </c>
      <c r="E63" s="119">
        <f>'SO_06_2_ KL2_prel.vododvodu'!H267</f>
        <v>2</v>
      </c>
      <c r="F63" s="61"/>
    </row>
    <row r="64" spans="1:8">
      <c r="A64" s="28"/>
      <c r="B64" s="78" t="s">
        <v>170</v>
      </c>
      <c r="C64" s="97" t="s">
        <v>154</v>
      </c>
      <c r="D64" s="97"/>
      <c r="E64" s="119"/>
      <c r="G64" s="12"/>
    </row>
    <row r="65" spans="1:8">
      <c r="A65" s="28"/>
      <c r="B65" s="122"/>
      <c r="C65" s="97" t="s">
        <v>171</v>
      </c>
      <c r="D65" s="89" t="s">
        <v>109</v>
      </c>
      <c r="E65" s="119">
        <f>'SO_06_2_ KL2_prel.vododvodu'!H269</f>
        <v>4</v>
      </c>
      <c r="F65" s="61"/>
      <c r="G65" s="8"/>
      <c r="H65" s="8"/>
    </row>
    <row r="66" spans="1:8">
      <c r="A66" s="28"/>
      <c r="B66" s="122"/>
      <c r="C66" s="97" t="s">
        <v>156</v>
      </c>
      <c r="D66" s="89" t="s">
        <v>109</v>
      </c>
      <c r="E66" s="119">
        <f>'SO_06_2_ KL2_prel.vododvodu'!H270</f>
        <v>2</v>
      </c>
      <c r="F66" s="61"/>
      <c r="G66" s="8"/>
      <c r="H66" s="8"/>
    </row>
    <row r="67" spans="1:8" ht="30">
      <c r="A67" s="28"/>
      <c r="B67" s="78" t="s">
        <v>123</v>
      </c>
      <c r="C67" s="88" t="s">
        <v>186</v>
      </c>
      <c r="D67" s="89" t="s">
        <v>109</v>
      </c>
      <c r="E67" s="119">
        <f>'SO_06_2_ KL2_prel.vododvodu'!I272</f>
        <v>4</v>
      </c>
      <c r="F67" s="61"/>
      <c r="G67" s="8"/>
      <c r="H67" s="8"/>
    </row>
    <row r="68" spans="1:8">
      <c r="A68" s="28"/>
      <c r="B68" s="83" t="s">
        <v>126</v>
      </c>
      <c r="C68" s="97" t="s">
        <v>130</v>
      </c>
      <c r="D68" s="89" t="s">
        <v>109</v>
      </c>
      <c r="E68" s="94">
        <f>'SO_06_2_ KL2_prel.vododvodu'!H277</f>
        <v>4</v>
      </c>
    </row>
    <row r="69" spans="1:8" ht="45">
      <c r="A69" s="28"/>
      <c r="B69" s="77" t="s">
        <v>128</v>
      </c>
      <c r="C69" s="88" t="s">
        <v>190</v>
      </c>
      <c r="D69" s="89" t="s">
        <v>30</v>
      </c>
      <c r="E69" s="94">
        <f>'SO_06_2_ KL2_prel.vododvodu'!G281</f>
        <v>190</v>
      </c>
      <c r="G69" s="12"/>
    </row>
    <row r="70" spans="1:8">
      <c r="A70" s="28"/>
      <c r="B70" s="83" t="s">
        <v>129</v>
      </c>
      <c r="C70" s="97" t="s">
        <v>149</v>
      </c>
      <c r="D70" s="89" t="s">
        <v>109</v>
      </c>
      <c r="E70" s="90">
        <f>'SO_06_2_ KL2_prel.vododvodu'!I287</f>
        <v>8</v>
      </c>
      <c r="G70" s="12"/>
    </row>
    <row r="71" spans="1:8">
      <c r="A71" s="28"/>
      <c r="B71" s="120" t="s">
        <v>168</v>
      </c>
      <c r="C71" s="123" t="s">
        <v>206</v>
      </c>
      <c r="D71" s="124" t="s">
        <v>30</v>
      </c>
      <c r="E71" s="118">
        <v>27</v>
      </c>
      <c r="F71" s="62"/>
      <c r="G71" s="12"/>
    </row>
    <row r="72" spans="1:8" ht="29.25" customHeight="1">
      <c r="B72" s="125" t="s">
        <v>173</v>
      </c>
      <c r="C72" s="126" t="s">
        <v>187</v>
      </c>
      <c r="D72" s="127" t="s">
        <v>193</v>
      </c>
      <c r="E72" s="121" t="s">
        <v>188</v>
      </c>
      <c r="F72" s="62"/>
      <c r="G72" s="29"/>
    </row>
    <row r="73" spans="1:8">
      <c r="B73" s="83" t="s">
        <v>207</v>
      </c>
      <c r="C73" s="97" t="s">
        <v>172</v>
      </c>
      <c r="D73" s="97"/>
      <c r="E73" s="113"/>
      <c r="F73" s="62"/>
    </row>
    <row r="74" spans="1:8" ht="105">
      <c r="B74" s="128" t="s">
        <v>208</v>
      </c>
      <c r="C74" s="129" t="s">
        <v>211</v>
      </c>
      <c r="D74" s="130" t="s">
        <v>193</v>
      </c>
      <c r="E74" s="131">
        <v>1</v>
      </c>
      <c r="F74" s="76"/>
    </row>
    <row r="75" spans="1:8" ht="30">
      <c r="B75" s="125" t="s">
        <v>212</v>
      </c>
      <c r="C75" s="132" t="s">
        <v>213</v>
      </c>
      <c r="D75" s="89" t="s">
        <v>109</v>
      </c>
      <c r="E75" s="89">
        <v>3</v>
      </c>
      <c r="F75" s="76"/>
    </row>
    <row r="76" spans="1:8">
      <c r="B76" s="73"/>
      <c r="C76" s="73"/>
      <c r="D76" s="73"/>
      <c r="E76" s="73"/>
    </row>
    <row r="77" spans="1:8">
      <c r="B77" s="73"/>
      <c r="C77" s="73"/>
      <c r="D77" s="73"/>
      <c r="E77" s="73"/>
    </row>
    <row r="78" spans="1:8">
      <c r="B78" s="73"/>
      <c r="C78" s="73"/>
      <c r="D78" s="73"/>
      <c r="E78" s="73"/>
    </row>
    <row r="79" spans="1:8">
      <c r="B79" s="73"/>
      <c r="C79" s="73"/>
      <c r="D79" s="73"/>
      <c r="E79" s="73"/>
    </row>
    <row r="80" spans="1:8">
      <c r="B80" s="73"/>
      <c r="C80" s="73"/>
      <c r="D80" s="73"/>
      <c r="E80" s="73"/>
    </row>
    <row r="81" spans="2:5">
      <c r="B81" s="22"/>
      <c r="C81" s="22"/>
      <c r="D81" s="22"/>
      <c r="E81" s="22"/>
    </row>
    <row r="82" spans="2:5">
      <c r="B82" s="22"/>
      <c r="C82" s="22"/>
      <c r="D82" s="22"/>
      <c r="E82" s="22"/>
    </row>
    <row r="83" spans="2:5">
      <c r="B83" s="22"/>
      <c r="C83" s="22"/>
      <c r="D83" s="22"/>
      <c r="E83" s="22"/>
    </row>
    <row r="84" spans="2:5">
      <c r="B84" s="22"/>
      <c r="C84" s="22"/>
      <c r="D84" s="22"/>
      <c r="E84" s="22"/>
    </row>
    <row r="85" spans="2:5">
      <c r="B85" s="22"/>
      <c r="C85" s="22"/>
      <c r="D85" s="22"/>
      <c r="E85" s="22"/>
    </row>
    <row r="86" spans="2:5">
      <c r="B86" s="22"/>
      <c r="C86" s="22"/>
      <c r="D86" s="22"/>
      <c r="E86" s="22"/>
    </row>
    <row r="87" spans="2:5">
      <c r="B87" s="22"/>
      <c r="C87" s="22"/>
      <c r="D87" s="22"/>
      <c r="E87" s="22"/>
    </row>
    <row r="88" spans="2:5">
      <c r="B88" s="22"/>
      <c r="C88" s="22"/>
      <c r="D88" s="22"/>
      <c r="E88" s="22"/>
    </row>
    <row r="89" spans="2:5">
      <c r="B89" s="22"/>
      <c r="C89" s="22"/>
      <c r="D89" s="22"/>
      <c r="E89" s="22"/>
    </row>
    <row r="90" spans="2:5">
      <c r="B90" s="22"/>
      <c r="C90" s="22"/>
      <c r="D90" s="22"/>
      <c r="E90" s="22"/>
    </row>
    <row r="91" spans="2:5">
      <c r="B91" s="22"/>
      <c r="C91" s="22"/>
      <c r="D91" s="22"/>
      <c r="E91" s="22"/>
    </row>
    <row r="92" spans="2:5">
      <c r="B92" s="22"/>
      <c r="C92" s="22"/>
      <c r="D92" s="22"/>
      <c r="E92" s="22"/>
    </row>
    <row r="93" spans="2:5">
      <c r="B93" s="22"/>
      <c r="C93" s="22"/>
      <c r="D93" s="22"/>
      <c r="E93" s="22"/>
    </row>
    <row r="94" spans="2:5">
      <c r="B94" s="22"/>
      <c r="C94" s="22"/>
      <c r="D94" s="22"/>
      <c r="E94" s="22"/>
    </row>
    <row r="95" spans="2:5">
      <c r="B95" s="22"/>
      <c r="C95" s="22"/>
      <c r="D95" s="22"/>
      <c r="E95" s="22"/>
    </row>
    <row r="96" spans="2:5">
      <c r="B96" s="22"/>
      <c r="C96" s="22"/>
      <c r="D96" s="22"/>
      <c r="E96" s="22"/>
    </row>
    <row r="97" spans="2:5">
      <c r="B97" s="22"/>
      <c r="C97" s="22"/>
      <c r="D97" s="22"/>
      <c r="E97" s="22"/>
    </row>
    <row r="98" spans="2:5">
      <c r="B98" s="22"/>
      <c r="C98" s="22"/>
      <c r="D98" s="22"/>
      <c r="E98" s="22"/>
    </row>
    <row r="99" spans="2:5">
      <c r="B99" s="22"/>
      <c r="C99" s="22"/>
      <c r="D99" s="22"/>
      <c r="E99" s="22"/>
    </row>
    <row r="100" spans="2:5">
      <c r="B100" s="22"/>
      <c r="C100" s="22"/>
      <c r="D100" s="22"/>
      <c r="E100" s="22"/>
    </row>
    <row r="101" spans="2:5">
      <c r="B101" s="22"/>
      <c r="C101" s="22"/>
      <c r="D101" s="22"/>
      <c r="E101" s="22"/>
    </row>
    <row r="102" spans="2:5">
      <c r="B102" s="22"/>
      <c r="C102" s="22"/>
      <c r="D102" s="22"/>
      <c r="E102" s="22"/>
    </row>
    <row r="103" spans="2:5">
      <c r="B103" s="22"/>
      <c r="C103" s="22"/>
      <c r="D103" s="22"/>
      <c r="E103" s="22"/>
    </row>
    <row r="104" spans="2:5">
      <c r="B104" s="22"/>
      <c r="C104" s="22"/>
      <c r="D104" s="22"/>
      <c r="E104" s="22"/>
    </row>
    <row r="105" spans="2:5">
      <c r="B105" s="22"/>
      <c r="C105" s="22"/>
      <c r="D105" s="22"/>
      <c r="E105" s="22"/>
    </row>
    <row r="106" spans="2:5">
      <c r="B106" s="22"/>
      <c r="C106" s="22"/>
      <c r="D106" s="22"/>
      <c r="E106" s="22"/>
    </row>
    <row r="107" spans="2:5">
      <c r="B107" s="22"/>
      <c r="C107" s="22"/>
      <c r="D107" s="22"/>
      <c r="E107" s="22"/>
    </row>
    <row r="108" spans="2:5">
      <c r="B108" s="22"/>
      <c r="C108" s="22"/>
      <c r="D108" s="22"/>
      <c r="E108" s="22"/>
    </row>
    <row r="109" spans="2:5">
      <c r="B109" s="22"/>
      <c r="C109" s="22"/>
      <c r="D109" s="22"/>
      <c r="E109" s="22"/>
    </row>
    <row r="110" spans="2:5">
      <c r="B110" s="22"/>
      <c r="C110" s="22"/>
      <c r="D110" s="22"/>
      <c r="E110" s="22"/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&amp;RVýkaz výměr SO 06</oddHeader>
    <oddFooter>&amp;L&amp;F&amp;C&amp;10&amp;A&amp;R&amp;10&amp;P/&amp;N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1"/>
  <sheetViews>
    <sheetView topLeftCell="A148" zoomScale="115" zoomScaleNormal="115" zoomScaleSheetLayoutView="85" workbookViewId="0">
      <selection activeCell="O22" sqref="O22"/>
    </sheetView>
  </sheetViews>
  <sheetFormatPr defaultRowHeight="15"/>
  <cols>
    <col min="1" max="1" width="6" style="12" customWidth="1"/>
    <col min="2" max="2" width="12.85546875" style="34" customWidth="1"/>
    <col min="3" max="3" width="10.28515625" style="12" customWidth="1"/>
    <col min="4" max="4" width="12.28515625" style="12" customWidth="1"/>
    <col min="5" max="5" width="7.42578125" style="12" customWidth="1"/>
    <col min="6" max="6" width="8.7109375" style="12" customWidth="1"/>
    <col min="7" max="7" width="10" style="12" customWidth="1"/>
    <col min="8" max="8" width="7.5703125" style="12" customWidth="1"/>
    <col min="9" max="9" width="6.85546875" style="12" customWidth="1"/>
    <col min="10" max="10" width="8.5703125" style="12" customWidth="1"/>
    <col min="11" max="11" width="7.7109375" style="11" customWidth="1"/>
    <col min="12" max="12" width="6.85546875" style="11" customWidth="1"/>
    <col min="13" max="13" width="8.42578125" style="11" customWidth="1"/>
    <col min="14" max="14" width="8.42578125" style="12" customWidth="1"/>
    <col min="15" max="15" width="36" style="12" customWidth="1"/>
    <col min="16" max="16" width="9.140625" style="12"/>
    <col min="17" max="17" width="11.42578125" style="12" bestFit="1" customWidth="1"/>
    <col min="18" max="18" width="9.140625" style="12"/>
    <col min="19" max="19" width="11.28515625" style="12" customWidth="1"/>
    <col min="20" max="16384" width="9.140625" style="12"/>
  </cols>
  <sheetData>
    <row r="1" spans="1:11">
      <c r="A1" s="30"/>
      <c r="B1" s="9" t="s">
        <v>8</v>
      </c>
      <c r="C1" s="10"/>
    </row>
    <row r="2" spans="1:11">
      <c r="A2" s="30"/>
      <c r="B2" s="13" t="s">
        <v>7</v>
      </c>
      <c r="C2" s="10"/>
    </row>
    <row r="3" spans="1:11">
      <c r="A3" s="30"/>
      <c r="B3" s="15" t="s">
        <v>0</v>
      </c>
      <c r="C3" s="2"/>
    </row>
    <row r="4" spans="1:11">
      <c r="A4" s="30"/>
      <c r="B4" s="15" t="s">
        <v>1</v>
      </c>
      <c r="C4" s="2"/>
    </row>
    <row r="5" spans="1:11">
      <c r="A5" s="30"/>
      <c r="B5" s="3" t="s">
        <v>214</v>
      </c>
      <c r="C5" s="2"/>
    </row>
    <row r="6" spans="1:11">
      <c r="A6" s="30"/>
      <c r="B6" s="12"/>
    </row>
    <row r="7" spans="1:11" ht="18">
      <c r="A7" s="1"/>
      <c r="B7" s="16" t="s">
        <v>13</v>
      </c>
      <c r="C7" s="11"/>
      <c r="D7" s="5"/>
      <c r="E7" s="5"/>
      <c r="F7" s="5"/>
    </row>
    <row r="8" spans="1:11">
      <c r="A8" s="1"/>
      <c r="B8" s="12"/>
      <c r="C8" s="11"/>
      <c r="D8" s="5"/>
      <c r="E8" s="5"/>
      <c r="F8" s="5"/>
    </row>
    <row r="9" spans="1:11" ht="18">
      <c r="B9" s="13" t="s">
        <v>191</v>
      </c>
      <c r="C9" s="17"/>
      <c r="D9" s="5"/>
      <c r="E9" s="5"/>
      <c r="F9" s="5"/>
      <c r="K9" s="16"/>
    </row>
    <row r="10" spans="1:11" ht="18">
      <c r="B10" s="16" t="s">
        <v>68</v>
      </c>
      <c r="C10" s="17"/>
      <c r="D10" s="5"/>
      <c r="E10" s="5"/>
      <c r="F10" s="5"/>
      <c r="K10" s="16"/>
    </row>
    <row r="11" spans="1:11">
      <c r="A11" s="1"/>
      <c r="B11" s="31">
        <v>1</v>
      </c>
      <c r="C11" s="7" t="s">
        <v>10</v>
      </c>
      <c r="D11" s="7"/>
      <c r="E11" s="8"/>
      <c r="F11" s="8"/>
      <c r="G11" s="8"/>
      <c r="H11" s="8"/>
    </row>
    <row r="12" spans="1:11">
      <c r="B12" s="32" t="s">
        <v>14</v>
      </c>
      <c r="C12" s="8" t="s">
        <v>69</v>
      </c>
      <c r="D12" s="8"/>
      <c r="E12" s="8"/>
      <c r="F12" s="8"/>
      <c r="G12" s="8"/>
      <c r="H12" s="8"/>
    </row>
    <row r="13" spans="1:11">
      <c r="B13" s="32"/>
      <c r="C13" s="8" t="s">
        <v>21</v>
      </c>
      <c r="D13" s="8"/>
      <c r="E13" s="8"/>
      <c r="F13" s="8"/>
      <c r="G13" s="8"/>
      <c r="H13" s="8"/>
    </row>
    <row r="14" spans="1:11">
      <c r="B14" s="32"/>
      <c r="C14" s="8" t="s">
        <v>22</v>
      </c>
      <c r="D14" s="8"/>
      <c r="E14" s="8">
        <f>6.5+3.6</f>
        <v>10.1</v>
      </c>
      <c r="F14" s="8" t="s">
        <v>25</v>
      </c>
      <c r="G14" s="8"/>
      <c r="H14" s="8"/>
    </row>
    <row r="15" spans="1:11">
      <c r="B15" s="32"/>
      <c r="C15" s="26" t="s">
        <v>23</v>
      </c>
      <c r="D15" s="26"/>
      <c r="E15" s="26">
        <v>0.4</v>
      </c>
      <c r="F15" s="26" t="s">
        <v>25</v>
      </c>
      <c r="G15" s="26"/>
      <c r="H15" s="26"/>
    </row>
    <row r="16" spans="1:11">
      <c r="B16" s="32"/>
      <c r="C16" s="8" t="s">
        <v>24</v>
      </c>
      <c r="D16" s="8"/>
      <c r="E16" s="8"/>
      <c r="F16" s="8"/>
      <c r="G16" s="8">
        <f>E14*E15</f>
        <v>4.04</v>
      </c>
      <c r="H16" s="8" t="s">
        <v>26</v>
      </c>
      <c r="I16" s="8"/>
    </row>
    <row r="17" spans="2:12">
      <c r="B17" s="32"/>
      <c r="C17" s="8" t="s">
        <v>27</v>
      </c>
      <c r="D17" s="8"/>
      <c r="E17" s="8"/>
      <c r="F17" s="8"/>
      <c r="G17" s="8"/>
      <c r="H17" s="8"/>
      <c r="I17" s="8"/>
    </row>
    <row r="18" spans="2:12">
      <c r="B18" s="32"/>
      <c r="C18" s="8" t="s">
        <v>22</v>
      </c>
      <c r="D18" s="8"/>
      <c r="E18" s="8">
        <v>10</v>
      </c>
      <c r="F18" s="8" t="s">
        <v>25</v>
      </c>
      <c r="G18" s="8"/>
      <c r="H18" s="8"/>
      <c r="I18" s="8"/>
    </row>
    <row r="19" spans="2:12">
      <c r="B19" s="32"/>
      <c r="C19" s="26" t="s">
        <v>23</v>
      </c>
      <c r="D19" s="26"/>
      <c r="E19" s="26">
        <v>0.4</v>
      </c>
      <c r="F19" s="26" t="s">
        <v>25</v>
      </c>
      <c r="G19" s="26"/>
      <c r="H19" s="26"/>
      <c r="I19" s="8"/>
    </row>
    <row r="20" spans="2:12">
      <c r="B20" s="32"/>
      <c r="C20" s="8" t="s">
        <v>24</v>
      </c>
      <c r="D20" s="8"/>
      <c r="E20" s="8"/>
      <c r="F20" s="8"/>
      <c r="G20" s="8">
        <f>E18*E19</f>
        <v>4</v>
      </c>
      <c r="H20" s="8" t="s">
        <v>26</v>
      </c>
      <c r="I20" s="8"/>
    </row>
    <row r="21" spans="2:12">
      <c r="B21" s="32"/>
      <c r="C21" s="8" t="s">
        <v>28</v>
      </c>
      <c r="D21" s="8"/>
      <c r="E21" s="8"/>
      <c r="F21" s="8"/>
      <c r="G21" s="8">
        <f>SUM(G16:G20)</f>
        <v>8.0399999999999991</v>
      </c>
      <c r="H21" s="8" t="s">
        <v>26</v>
      </c>
      <c r="I21" s="8"/>
    </row>
    <row r="22" spans="2:12">
      <c r="B22" s="32"/>
      <c r="C22" s="8" t="s">
        <v>29</v>
      </c>
      <c r="D22" s="8"/>
      <c r="E22" s="8"/>
      <c r="F22" s="8"/>
      <c r="G22" s="8">
        <f>E14+E18</f>
        <v>20.100000000000001</v>
      </c>
      <c r="H22" s="8" t="s">
        <v>25</v>
      </c>
      <c r="I22" s="8"/>
    </row>
    <row r="23" spans="2:12">
      <c r="B23" s="32"/>
      <c r="C23" s="8"/>
      <c r="D23" s="8"/>
      <c r="E23" s="8"/>
      <c r="F23" s="8"/>
      <c r="G23" s="8"/>
      <c r="H23" s="8"/>
      <c r="I23" s="8"/>
    </row>
    <row r="24" spans="2:12">
      <c r="B24" s="32" t="s">
        <v>9</v>
      </c>
      <c r="C24" s="8" t="s">
        <v>70</v>
      </c>
      <c r="D24" s="8"/>
      <c r="E24" s="8"/>
      <c r="F24" s="8"/>
      <c r="G24" s="8"/>
      <c r="H24" s="8"/>
      <c r="I24" s="8"/>
      <c r="J24" s="8"/>
      <c r="K24" s="22"/>
    </row>
    <row r="25" spans="2:12">
      <c r="B25" s="8"/>
      <c r="C25" s="8" t="s">
        <v>16</v>
      </c>
      <c r="D25" s="24"/>
      <c r="E25" s="8"/>
      <c r="F25" s="8"/>
      <c r="G25" s="24"/>
      <c r="H25" s="8"/>
      <c r="I25" s="8"/>
      <c r="J25" s="33"/>
      <c r="K25" s="22"/>
      <c r="L25" s="22"/>
    </row>
    <row r="26" spans="2:12">
      <c r="B26" s="8"/>
      <c r="C26" s="8" t="s">
        <v>17</v>
      </c>
      <c r="D26" s="8">
        <v>1</v>
      </c>
      <c r="E26" s="8" t="s">
        <v>30</v>
      </c>
      <c r="F26" s="8"/>
      <c r="G26" s="8"/>
      <c r="H26" s="8"/>
      <c r="I26" s="8"/>
      <c r="J26" s="8"/>
      <c r="K26" s="22"/>
      <c r="L26" s="22"/>
    </row>
    <row r="27" spans="2:12">
      <c r="B27" s="56"/>
      <c r="C27" s="35" t="s">
        <v>18</v>
      </c>
      <c r="D27" s="26">
        <v>1</v>
      </c>
      <c r="E27" s="26" t="s">
        <v>30</v>
      </c>
      <c r="F27" s="26"/>
      <c r="G27" s="26"/>
      <c r="H27" s="8"/>
      <c r="I27" s="8"/>
    </row>
    <row r="28" spans="2:12">
      <c r="B28" s="56"/>
      <c r="C28" s="22" t="s">
        <v>199</v>
      </c>
      <c r="D28" s="22">
        <v>2</v>
      </c>
      <c r="E28" s="22" t="s">
        <v>30</v>
      </c>
      <c r="F28" s="22"/>
      <c r="G28" s="8"/>
      <c r="H28" s="8"/>
      <c r="I28" s="8"/>
    </row>
    <row r="29" spans="2:12">
      <c r="B29" s="56"/>
      <c r="C29" s="22" t="s">
        <v>31</v>
      </c>
      <c r="D29" s="8"/>
      <c r="E29" s="8"/>
      <c r="F29" s="33">
        <f>SUM(D26:D28)*1.2</f>
        <v>4.8</v>
      </c>
      <c r="G29" s="8" t="s">
        <v>30</v>
      </c>
      <c r="H29" s="8"/>
      <c r="I29" s="8"/>
    </row>
    <row r="30" spans="2:12">
      <c r="B30" s="56"/>
      <c r="C30" s="8"/>
      <c r="D30" s="8"/>
      <c r="E30" s="8"/>
      <c r="F30" s="8"/>
      <c r="G30" s="8"/>
      <c r="H30" s="8"/>
      <c r="I30" s="8"/>
    </row>
    <row r="31" spans="2:12">
      <c r="B31" s="56">
        <v>2</v>
      </c>
      <c r="C31" s="8" t="s">
        <v>5</v>
      </c>
      <c r="D31" s="8"/>
      <c r="E31" s="8"/>
      <c r="F31" s="8"/>
      <c r="G31" s="8"/>
      <c r="H31" s="8"/>
      <c r="I31" s="8"/>
    </row>
    <row r="32" spans="2:12">
      <c r="B32" s="50" t="s">
        <v>11</v>
      </c>
      <c r="C32" s="8" t="s">
        <v>32</v>
      </c>
      <c r="D32" s="8"/>
      <c r="E32" s="8"/>
      <c r="F32" s="8"/>
      <c r="G32" s="8"/>
      <c r="H32" s="8"/>
      <c r="I32" s="8"/>
    </row>
    <row r="33" spans="2:11">
      <c r="B33" s="50"/>
      <c r="C33" s="22" t="s">
        <v>17</v>
      </c>
      <c r="D33" s="22"/>
      <c r="E33" s="22"/>
      <c r="F33" s="22">
        <v>24</v>
      </c>
      <c r="G33" s="8" t="s">
        <v>25</v>
      </c>
      <c r="H33" s="8"/>
      <c r="I33" s="8"/>
    </row>
    <row r="34" spans="2:11">
      <c r="B34" s="50"/>
      <c r="C34" s="22" t="s">
        <v>18</v>
      </c>
      <c r="D34" s="22"/>
      <c r="E34" s="22"/>
      <c r="F34" s="22">
        <v>0</v>
      </c>
      <c r="G34" s="8" t="s">
        <v>25</v>
      </c>
      <c r="H34" s="8"/>
      <c r="I34" s="8"/>
    </row>
    <row r="35" spans="2:11">
      <c r="B35" s="50"/>
      <c r="C35" s="22" t="s">
        <v>31</v>
      </c>
      <c r="D35" s="22"/>
      <c r="E35" s="22"/>
      <c r="F35" s="22">
        <f>SUM(F33:F34)</f>
        <v>24</v>
      </c>
      <c r="G35" s="8" t="s">
        <v>25</v>
      </c>
      <c r="H35" s="8"/>
      <c r="I35" s="8"/>
    </row>
    <row r="36" spans="2:11">
      <c r="B36" s="50"/>
      <c r="C36" s="22" t="s">
        <v>33</v>
      </c>
      <c r="D36" s="22">
        <v>0.2</v>
      </c>
      <c r="E36" s="22" t="s">
        <v>30</v>
      </c>
      <c r="F36" s="22"/>
      <c r="G36" s="8"/>
      <c r="H36" s="8"/>
      <c r="I36" s="8"/>
    </row>
    <row r="37" spans="2:11">
      <c r="B37" s="50"/>
      <c r="C37" s="22" t="s">
        <v>24</v>
      </c>
      <c r="D37" s="22"/>
      <c r="E37" s="22"/>
      <c r="F37" s="22">
        <f>F35*D36</f>
        <v>4.8000000000000007</v>
      </c>
      <c r="G37" s="22" t="s">
        <v>26</v>
      </c>
      <c r="H37" s="8"/>
      <c r="I37" s="8"/>
    </row>
    <row r="38" spans="2:11">
      <c r="B38" s="8"/>
      <c r="C38" s="57" t="s">
        <v>127</v>
      </c>
      <c r="D38" s="8"/>
      <c r="E38" s="8"/>
      <c r="F38" s="8"/>
      <c r="G38" s="22"/>
      <c r="H38" s="8"/>
      <c r="I38" s="8"/>
    </row>
    <row r="39" spans="2:11">
      <c r="B39" s="50"/>
      <c r="C39" s="22"/>
      <c r="D39" s="8"/>
      <c r="E39" s="8"/>
      <c r="F39" s="8"/>
      <c r="G39" s="22"/>
      <c r="H39" s="8"/>
      <c r="I39" s="8"/>
    </row>
    <row r="40" spans="2:11">
      <c r="B40" s="50" t="s">
        <v>20</v>
      </c>
      <c r="C40" s="72" t="s">
        <v>209</v>
      </c>
      <c r="D40" s="72"/>
      <c r="E40" s="72"/>
      <c r="F40" s="72"/>
      <c r="G40" s="72"/>
      <c r="H40" s="8"/>
      <c r="I40" s="8"/>
      <c r="K40" s="68"/>
    </row>
    <row r="41" spans="2:11">
      <c r="B41" s="50"/>
      <c r="C41" s="8" t="s">
        <v>34</v>
      </c>
      <c r="D41" s="8"/>
      <c r="E41" s="8"/>
      <c r="F41" s="8"/>
      <c r="G41" s="8"/>
      <c r="H41" s="8"/>
      <c r="I41" s="8"/>
    </row>
    <row r="42" spans="2:11">
      <c r="B42" s="50"/>
      <c r="C42" s="8" t="s">
        <v>35</v>
      </c>
      <c r="D42" s="8"/>
      <c r="E42" s="8"/>
      <c r="F42" s="8"/>
      <c r="G42" s="8"/>
      <c r="H42" s="8"/>
      <c r="I42" s="8"/>
    </row>
    <row r="43" spans="2:11">
      <c r="B43" s="50" t="s">
        <v>42</v>
      </c>
      <c r="C43" s="8" t="s">
        <v>36</v>
      </c>
      <c r="D43" s="8"/>
      <c r="E43" s="8"/>
      <c r="F43" s="8"/>
      <c r="G43" s="8"/>
      <c r="H43" s="8"/>
      <c r="I43" s="8"/>
    </row>
    <row r="44" spans="2:11">
      <c r="B44" s="50"/>
      <c r="C44" s="8" t="s">
        <v>38</v>
      </c>
      <c r="D44" s="8"/>
      <c r="E44" s="8">
        <v>4.83</v>
      </c>
      <c r="F44" s="8" t="s">
        <v>25</v>
      </c>
      <c r="G44" s="8"/>
      <c r="H44" s="8"/>
      <c r="I44" s="8"/>
    </row>
    <row r="45" spans="2:11">
      <c r="B45" s="50"/>
      <c r="C45" s="8" t="s">
        <v>37</v>
      </c>
      <c r="D45" s="8"/>
      <c r="E45" s="8">
        <v>1.7</v>
      </c>
      <c r="F45" s="8" t="s">
        <v>30</v>
      </c>
      <c r="G45" s="8"/>
      <c r="H45" s="8"/>
      <c r="I45" s="8"/>
    </row>
    <row r="46" spans="2:11">
      <c r="B46" s="56"/>
      <c r="C46" s="22" t="s">
        <v>24</v>
      </c>
      <c r="D46" s="8"/>
      <c r="E46" s="8"/>
      <c r="F46" s="8"/>
      <c r="G46" s="8">
        <f>E44*E45</f>
        <v>8.2110000000000003</v>
      </c>
      <c r="H46" s="8" t="s">
        <v>26</v>
      </c>
      <c r="I46" s="8"/>
    </row>
    <row r="47" spans="2:11">
      <c r="B47" s="56">
        <v>2</v>
      </c>
      <c r="C47" s="22" t="s">
        <v>39</v>
      </c>
      <c r="D47" s="8"/>
      <c r="E47" s="8"/>
      <c r="F47" s="8"/>
      <c r="G47" s="8"/>
      <c r="H47" s="8"/>
      <c r="I47" s="8"/>
    </row>
    <row r="48" spans="2:11">
      <c r="B48" s="56"/>
      <c r="C48" s="22" t="s">
        <v>40</v>
      </c>
      <c r="D48" s="8"/>
      <c r="E48" s="8">
        <v>1.3</v>
      </c>
      <c r="F48" s="8" t="s">
        <v>25</v>
      </c>
      <c r="G48" s="8"/>
      <c r="H48" s="8"/>
      <c r="I48" s="8"/>
    </row>
    <row r="49" spans="2:9">
      <c r="B49" s="56"/>
      <c r="C49" s="22" t="s">
        <v>41</v>
      </c>
      <c r="D49" s="8"/>
      <c r="E49" s="8">
        <v>6.5</v>
      </c>
      <c r="F49" s="8" t="s">
        <v>30</v>
      </c>
      <c r="G49" s="8"/>
      <c r="H49" s="8"/>
      <c r="I49" s="8"/>
    </row>
    <row r="50" spans="2:9">
      <c r="B50" s="56"/>
      <c r="C50" s="22" t="s">
        <v>24</v>
      </c>
      <c r="D50" s="8"/>
      <c r="E50" s="8"/>
      <c r="F50" s="8"/>
      <c r="G50" s="8">
        <f>E48*E49</f>
        <v>8.4500000000000011</v>
      </c>
      <c r="H50" s="8" t="s">
        <v>26</v>
      </c>
      <c r="I50" s="8"/>
    </row>
    <row r="51" spans="2:9">
      <c r="B51" s="56">
        <v>3</v>
      </c>
      <c r="C51" s="22" t="s">
        <v>44</v>
      </c>
      <c r="D51" s="8"/>
      <c r="E51" s="8"/>
      <c r="F51" s="8"/>
      <c r="G51" s="8"/>
      <c r="H51" s="8"/>
      <c r="I51" s="8"/>
    </row>
    <row r="52" spans="2:9">
      <c r="C52" s="22" t="s">
        <v>40</v>
      </c>
      <c r="E52" s="12">
        <v>1.5</v>
      </c>
      <c r="F52" s="12" t="s">
        <v>25</v>
      </c>
    </row>
    <row r="53" spans="2:9">
      <c r="C53" s="35" t="s">
        <v>43</v>
      </c>
      <c r="D53" s="26"/>
      <c r="E53" s="26">
        <v>2.2000000000000002</v>
      </c>
      <c r="F53" s="26" t="s">
        <v>30</v>
      </c>
      <c r="G53" s="26"/>
    </row>
    <row r="54" spans="2:9">
      <c r="C54" s="22" t="s">
        <v>24</v>
      </c>
      <c r="G54" s="12">
        <f>E52*E53</f>
        <v>3.3000000000000003</v>
      </c>
      <c r="H54" s="12" t="s">
        <v>26</v>
      </c>
    </row>
    <row r="55" spans="2:9">
      <c r="C55" s="22"/>
    </row>
    <row r="56" spans="2:9">
      <c r="C56" s="22" t="s">
        <v>27</v>
      </c>
    </row>
    <row r="57" spans="2:9">
      <c r="B57" s="34">
        <v>4</v>
      </c>
      <c r="C57" s="12" t="s">
        <v>36</v>
      </c>
    </row>
    <row r="58" spans="2:9">
      <c r="C58" s="12" t="s">
        <v>38</v>
      </c>
      <c r="E58" s="12">
        <v>6.16</v>
      </c>
      <c r="F58" s="12" t="s">
        <v>25</v>
      </c>
    </row>
    <row r="59" spans="2:9">
      <c r="C59" s="26" t="s">
        <v>37</v>
      </c>
      <c r="D59" s="26"/>
      <c r="E59" s="26">
        <v>1.7</v>
      </c>
      <c r="F59" s="26" t="s">
        <v>30</v>
      </c>
    </row>
    <row r="60" spans="2:9">
      <c r="C60" s="22" t="s">
        <v>24</v>
      </c>
      <c r="G60" s="12">
        <f>E58*E59</f>
        <v>10.472</v>
      </c>
      <c r="H60" s="12" t="s">
        <v>26</v>
      </c>
    </row>
    <row r="61" spans="2:9">
      <c r="B61" s="34">
        <v>5</v>
      </c>
      <c r="C61" s="22" t="s">
        <v>39</v>
      </c>
    </row>
    <row r="62" spans="2:9">
      <c r="C62" s="22" t="s">
        <v>40</v>
      </c>
      <c r="E62" s="12">
        <v>1.3</v>
      </c>
      <c r="F62" s="12" t="s">
        <v>25</v>
      </c>
    </row>
    <row r="63" spans="2:9">
      <c r="C63" s="35" t="s">
        <v>41</v>
      </c>
      <c r="D63" s="26"/>
      <c r="E63" s="26">
        <v>10</v>
      </c>
      <c r="F63" s="26" t="s">
        <v>30</v>
      </c>
      <c r="G63" s="26"/>
    </row>
    <row r="64" spans="2:9">
      <c r="C64" s="22" t="s">
        <v>24</v>
      </c>
      <c r="G64" s="12">
        <f>E62*E63</f>
        <v>13</v>
      </c>
      <c r="H64" s="12" t="s">
        <v>26</v>
      </c>
    </row>
    <row r="65" spans="2:13">
      <c r="B65" s="34">
        <v>3</v>
      </c>
      <c r="C65" s="22" t="s">
        <v>44</v>
      </c>
    </row>
    <row r="66" spans="2:13">
      <c r="C66" s="22" t="s">
        <v>40</v>
      </c>
      <c r="E66" s="12">
        <v>1.7</v>
      </c>
      <c r="F66" s="12" t="s">
        <v>25</v>
      </c>
    </row>
    <row r="67" spans="2:13">
      <c r="C67" s="35" t="s">
        <v>41</v>
      </c>
      <c r="D67" s="26"/>
      <c r="E67" s="26">
        <v>4.8</v>
      </c>
      <c r="F67" s="26" t="s">
        <v>30</v>
      </c>
      <c r="G67" s="26"/>
    </row>
    <row r="68" spans="2:13">
      <c r="C68" s="22" t="s">
        <v>24</v>
      </c>
      <c r="G68" s="12">
        <f>E66*E67</f>
        <v>8.16</v>
      </c>
      <c r="H68" s="12" t="s">
        <v>26</v>
      </c>
    </row>
    <row r="69" spans="2:13">
      <c r="C69" s="35"/>
      <c r="D69" s="26"/>
      <c r="E69" s="26"/>
      <c r="F69" s="26"/>
      <c r="G69" s="26"/>
      <c r="H69" s="26"/>
    </row>
    <row r="70" spans="2:13">
      <c r="C70" s="22" t="s">
        <v>45</v>
      </c>
      <c r="G70" s="17">
        <f>SUM(G45:G68)</f>
        <v>51.593000000000004</v>
      </c>
      <c r="H70" s="12" t="s">
        <v>26</v>
      </c>
    </row>
    <row r="71" spans="2:13">
      <c r="C71" s="65"/>
      <c r="D71" s="64"/>
      <c r="L71" s="68"/>
      <c r="M71" s="68"/>
    </row>
    <row r="72" spans="2:13" ht="15.75" thickBot="1">
      <c r="C72" s="22" t="s">
        <v>46</v>
      </c>
    </row>
    <row r="73" spans="2:13" ht="15.75" thickBot="1">
      <c r="C73" s="37" t="s">
        <v>47</v>
      </c>
      <c r="D73" s="38"/>
      <c r="E73" s="38"/>
      <c r="F73" s="38"/>
      <c r="G73" s="39">
        <f>G70</f>
        <v>51.593000000000004</v>
      </c>
      <c r="H73" s="40" t="s">
        <v>26</v>
      </c>
    </row>
    <row r="74" spans="2:13">
      <c r="B74" s="21"/>
      <c r="C74" s="22"/>
    </row>
    <row r="75" spans="2:13">
      <c r="B75" s="21" t="s">
        <v>48</v>
      </c>
      <c r="C75" s="73" t="s">
        <v>210</v>
      </c>
      <c r="D75" s="74"/>
      <c r="E75" s="74"/>
      <c r="F75" s="74"/>
      <c r="K75" s="68"/>
    </row>
    <row r="76" spans="2:13">
      <c r="B76" s="21"/>
      <c r="C76" s="12" t="s">
        <v>35</v>
      </c>
    </row>
    <row r="77" spans="2:13">
      <c r="B77" s="21"/>
      <c r="C77" s="12" t="s">
        <v>36</v>
      </c>
    </row>
    <row r="78" spans="2:13">
      <c r="B78" s="21"/>
      <c r="C78" s="12" t="s">
        <v>49</v>
      </c>
      <c r="E78" s="12">
        <v>3.1</v>
      </c>
      <c r="F78" s="12" t="s">
        <v>25</v>
      </c>
    </row>
    <row r="79" spans="2:13">
      <c r="B79" s="21"/>
      <c r="C79" s="26" t="s">
        <v>50</v>
      </c>
      <c r="D79" s="26"/>
      <c r="E79" s="26">
        <v>0.15</v>
      </c>
      <c r="F79" s="26" t="s">
        <v>30</v>
      </c>
    </row>
    <row r="80" spans="2:13">
      <c r="B80" s="21"/>
      <c r="C80" s="22" t="s">
        <v>24</v>
      </c>
      <c r="G80" s="12">
        <f>E78*E79</f>
        <v>0.46499999999999997</v>
      </c>
      <c r="H80" s="12" t="s">
        <v>26</v>
      </c>
    </row>
    <row r="81" spans="2:8">
      <c r="B81" s="21"/>
      <c r="C81" s="22" t="s">
        <v>71</v>
      </c>
    </row>
    <row r="82" spans="2:8">
      <c r="B82" s="21"/>
      <c r="C82" s="22" t="s">
        <v>51</v>
      </c>
      <c r="D82" s="8">
        <v>8.84</v>
      </c>
      <c r="E82" s="8" t="s">
        <v>30</v>
      </c>
      <c r="F82" s="8"/>
      <c r="G82" s="8"/>
      <c r="H82" s="8"/>
    </row>
    <row r="83" spans="2:8">
      <c r="B83" s="21"/>
      <c r="C83" s="22" t="s">
        <v>37</v>
      </c>
      <c r="D83" s="8">
        <v>1</v>
      </c>
      <c r="E83" s="8" t="s">
        <v>30</v>
      </c>
      <c r="F83" s="8"/>
      <c r="G83" s="8"/>
      <c r="H83" s="8"/>
    </row>
    <row r="84" spans="2:8">
      <c r="B84" s="21"/>
      <c r="C84" s="35" t="s">
        <v>50</v>
      </c>
      <c r="D84" s="26">
        <v>0.1</v>
      </c>
      <c r="E84" s="26" t="s">
        <v>30</v>
      </c>
      <c r="F84" s="26"/>
      <c r="G84" s="26"/>
      <c r="H84" s="26"/>
    </row>
    <row r="85" spans="2:8">
      <c r="B85" s="21"/>
      <c r="C85" s="22" t="s">
        <v>24</v>
      </c>
      <c r="D85" s="8"/>
      <c r="E85" s="8"/>
      <c r="F85" s="8"/>
      <c r="G85" s="8">
        <f>D82*D83*D84</f>
        <v>0.88400000000000001</v>
      </c>
      <c r="H85" s="8" t="s">
        <v>26</v>
      </c>
    </row>
    <row r="86" spans="2:8">
      <c r="B86" s="21"/>
      <c r="C86" s="22"/>
      <c r="D86" s="8"/>
      <c r="E86" s="8"/>
      <c r="F86" s="8"/>
      <c r="G86" s="8"/>
      <c r="H86" s="8"/>
    </row>
    <row r="87" spans="2:8">
      <c r="B87" s="21"/>
      <c r="C87" s="12" t="s">
        <v>52</v>
      </c>
    </row>
    <row r="88" spans="2:8">
      <c r="B88" s="21"/>
      <c r="C88" s="12" t="s">
        <v>36</v>
      </c>
    </row>
    <row r="89" spans="2:8">
      <c r="B89" s="21"/>
      <c r="C89" s="12" t="s">
        <v>49</v>
      </c>
      <c r="E89" s="12">
        <v>3.1</v>
      </c>
      <c r="F89" s="12" t="s">
        <v>25</v>
      </c>
    </row>
    <row r="90" spans="2:8">
      <c r="B90" s="21"/>
      <c r="C90" s="26" t="s">
        <v>50</v>
      </c>
      <c r="D90" s="26"/>
      <c r="E90" s="26">
        <v>0.15</v>
      </c>
      <c r="F90" s="26" t="s">
        <v>30</v>
      </c>
      <c r="G90" s="26"/>
      <c r="H90" s="26"/>
    </row>
    <row r="91" spans="2:8">
      <c r="B91" s="21"/>
      <c r="C91" s="22" t="s">
        <v>24</v>
      </c>
      <c r="G91" s="12">
        <f>E89*E90</f>
        <v>0.46499999999999997</v>
      </c>
      <c r="H91" s="12" t="s">
        <v>26</v>
      </c>
    </row>
    <row r="92" spans="2:8">
      <c r="B92" s="21"/>
      <c r="C92" s="22" t="s">
        <v>71</v>
      </c>
    </row>
    <row r="93" spans="2:8">
      <c r="B93" s="21"/>
      <c r="C93" s="22" t="s">
        <v>51</v>
      </c>
      <c r="D93" s="8">
        <v>14.5</v>
      </c>
      <c r="E93" s="8" t="s">
        <v>30</v>
      </c>
      <c r="F93" s="8"/>
      <c r="G93" s="8"/>
      <c r="H93" s="8"/>
    </row>
    <row r="94" spans="2:8">
      <c r="B94" s="21"/>
      <c r="C94" s="22" t="s">
        <v>37</v>
      </c>
      <c r="D94" s="8">
        <v>1</v>
      </c>
      <c r="E94" s="8" t="s">
        <v>30</v>
      </c>
      <c r="F94" s="8"/>
      <c r="G94" s="8"/>
      <c r="H94" s="8"/>
    </row>
    <row r="95" spans="2:8">
      <c r="B95" s="21"/>
      <c r="C95" s="35" t="s">
        <v>50</v>
      </c>
      <c r="D95" s="26">
        <v>0.1</v>
      </c>
      <c r="E95" s="26" t="s">
        <v>30</v>
      </c>
      <c r="F95" s="26"/>
      <c r="G95" s="26"/>
      <c r="H95" s="26"/>
    </row>
    <row r="96" spans="2:8">
      <c r="B96" s="21"/>
      <c r="C96" s="41" t="s">
        <v>24</v>
      </c>
      <c r="D96" s="42"/>
      <c r="E96" s="42"/>
      <c r="F96" s="42"/>
      <c r="G96" s="42">
        <f>D93*D94*D95</f>
        <v>1.4500000000000002</v>
      </c>
      <c r="H96" s="42" t="s">
        <v>26</v>
      </c>
    </row>
    <row r="97" spans="2:11">
      <c r="B97" s="21"/>
      <c r="C97" s="6" t="s">
        <v>53</v>
      </c>
      <c r="D97" s="5"/>
      <c r="E97" s="5"/>
      <c r="F97" s="7"/>
      <c r="G97" s="43">
        <f>SUM(G78:G96)</f>
        <v>3.2640000000000002</v>
      </c>
      <c r="H97" s="7" t="s">
        <v>26</v>
      </c>
    </row>
    <row r="98" spans="2:11">
      <c r="B98" s="21"/>
      <c r="C98" s="22"/>
      <c r="D98" s="8"/>
      <c r="E98" s="8"/>
      <c r="F98" s="8"/>
      <c r="G98" s="8"/>
      <c r="H98" s="8"/>
    </row>
    <row r="99" spans="2:11">
      <c r="B99" s="75" t="s">
        <v>203</v>
      </c>
      <c r="C99" s="73" t="s">
        <v>194</v>
      </c>
      <c r="D99" s="74"/>
      <c r="E99" s="74"/>
      <c r="F99" s="72"/>
      <c r="G99" s="72"/>
      <c r="H99" s="72"/>
      <c r="K99" s="68"/>
    </row>
    <row r="100" spans="2:11">
      <c r="B100" s="21"/>
      <c r="C100" s="22" t="s">
        <v>54</v>
      </c>
      <c r="D100" s="8"/>
      <c r="E100" s="8"/>
      <c r="F100" s="8"/>
      <c r="G100" s="8"/>
      <c r="H100" s="8"/>
    </row>
    <row r="101" spans="2:11">
      <c r="B101" s="21"/>
      <c r="C101" s="12" t="s">
        <v>35</v>
      </c>
    </row>
    <row r="102" spans="2:11">
      <c r="B102" s="21"/>
      <c r="C102" s="12" t="s">
        <v>36</v>
      </c>
    </row>
    <row r="103" spans="2:11">
      <c r="B103" s="21"/>
      <c r="C103" s="12" t="s">
        <v>38</v>
      </c>
      <c r="E103" s="12">
        <v>1</v>
      </c>
      <c r="F103" s="12" t="s">
        <v>25</v>
      </c>
    </row>
    <row r="104" spans="2:11">
      <c r="B104" s="21"/>
      <c r="C104" s="26" t="s">
        <v>37</v>
      </c>
      <c r="D104" s="26"/>
      <c r="E104" s="26">
        <v>1.7</v>
      </c>
      <c r="F104" s="26" t="s">
        <v>30</v>
      </c>
    </row>
    <row r="105" spans="2:11">
      <c r="B105" s="21"/>
      <c r="C105" s="22" t="s">
        <v>24</v>
      </c>
      <c r="G105" s="36">
        <f>E103*E104</f>
        <v>1.7</v>
      </c>
      <c r="H105" s="12" t="s">
        <v>26</v>
      </c>
    </row>
    <row r="106" spans="2:11">
      <c r="B106" s="21"/>
      <c r="C106" s="22" t="s">
        <v>72</v>
      </c>
    </row>
    <row r="107" spans="2:11">
      <c r="B107" s="21"/>
      <c r="C107" s="22" t="s">
        <v>51</v>
      </c>
      <c r="D107" s="8">
        <v>8.84</v>
      </c>
      <c r="E107" s="8" t="s">
        <v>30</v>
      </c>
      <c r="F107" s="8"/>
      <c r="G107" s="8"/>
      <c r="H107" s="8"/>
    </row>
    <row r="108" spans="2:11">
      <c r="B108" s="21"/>
      <c r="C108" s="22" t="s">
        <v>37</v>
      </c>
      <c r="D108" s="8">
        <v>1</v>
      </c>
      <c r="E108" s="8" t="s">
        <v>30</v>
      </c>
      <c r="F108" s="8"/>
      <c r="G108" s="8"/>
      <c r="H108" s="8"/>
    </row>
    <row r="109" spans="2:11">
      <c r="B109" s="21"/>
      <c r="C109" s="35" t="s">
        <v>50</v>
      </c>
      <c r="D109" s="26">
        <v>0.4</v>
      </c>
      <c r="E109" s="26" t="s">
        <v>30</v>
      </c>
      <c r="F109" s="26"/>
      <c r="G109" s="26"/>
      <c r="H109" s="26"/>
    </row>
    <row r="110" spans="2:11">
      <c r="B110" s="21"/>
      <c r="C110" s="22" t="s">
        <v>24</v>
      </c>
      <c r="D110" s="8"/>
      <c r="E110" s="8"/>
      <c r="F110" s="8"/>
      <c r="G110" s="8">
        <f>D107*D108*D109</f>
        <v>3.536</v>
      </c>
      <c r="H110" s="8" t="s">
        <v>26</v>
      </c>
    </row>
    <row r="111" spans="2:11">
      <c r="B111" s="21"/>
      <c r="C111" s="22"/>
      <c r="D111" s="8"/>
      <c r="E111" s="8"/>
      <c r="F111" s="8"/>
      <c r="G111" s="8"/>
      <c r="H111" s="8"/>
    </row>
    <row r="112" spans="2:11">
      <c r="B112" s="21"/>
      <c r="C112" s="12" t="s">
        <v>52</v>
      </c>
    </row>
    <row r="113" spans="2:8">
      <c r="B113" s="21"/>
      <c r="C113" s="12" t="s">
        <v>36</v>
      </c>
    </row>
    <row r="114" spans="2:8">
      <c r="B114" s="21"/>
      <c r="C114" s="12" t="s">
        <v>38</v>
      </c>
      <c r="E114" s="12">
        <v>1</v>
      </c>
      <c r="F114" s="12" t="s">
        <v>25</v>
      </c>
    </row>
    <row r="115" spans="2:8">
      <c r="B115" s="21"/>
      <c r="C115" s="26" t="s">
        <v>37</v>
      </c>
      <c r="D115" s="26"/>
      <c r="E115" s="26">
        <v>1.7</v>
      </c>
      <c r="F115" s="26" t="s">
        <v>30</v>
      </c>
    </row>
    <row r="116" spans="2:8">
      <c r="B116" s="21"/>
      <c r="C116" s="22" t="s">
        <v>24</v>
      </c>
      <c r="G116" s="12">
        <f>E114*E115</f>
        <v>1.7</v>
      </c>
      <c r="H116" s="12" t="s">
        <v>26</v>
      </c>
    </row>
    <row r="117" spans="2:8">
      <c r="B117" s="21"/>
    </row>
    <row r="118" spans="2:8">
      <c r="B118" s="21"/>
      <c r="C118" s="22" t="s">
        <v>72</v>
      </c>
    </row>
    <row r="119" spans="2:8">
      <c r="B119" s="21"/>
      <c r="C119" s="22" t="s">
        <v>51</v>
      </c>
      <c r="D119" s="8">
        <v>14.5</v>
      </c>
      <c r="E119" s="8" t="s">
        <v>30</v>
      </c>
      <c r="F119" s="8"/>
      <c r="G119" s="8"/>
      <c r="H119" s="8"/>
    </row>
    <row r="120" spans="2:8">
      <c r="B120" s="21"/>
      <c r="C120" s="22" t="s">
        <v>37</v>
      </c>
      <c r="D120" s="8">
        <v>1</v>
      </c>
      <c r="E120" s="8" t="s">
        <v>30</v>
      </c>
      <c r="F120" s="8"/>
      <c r="G120" s="8"/>
      <c r="H120" s="8"/>
    </row>
    <row r="121" spans="2:8">
      <c r="B121" s="21"/>
      <c r="C121" s="35" t="s">
        <v>50</v>
      </c>
      <c r="D121" s="26">
        <v>0.4</v>
      </c>
      <c r="E121" s="26" t="s">
        <v>30</v>
      </c>
      <c r="F121" s="26"/>
      <c r="G121" s="26"/>
      <c r="H121" s="26"/>
    </row>
    <row r="122" spans="2:8">
      <c r="B122" s="21"/>
      <c r="C122" s="41" t="s">
        <v>24</v>
      </c>
      <c r="D122" s="42"/>
      <c r="E122" s="42"/>
      <c r="F122" s="42"/>
      <c r="G122" s="42">
        <f>D119*D120*D121</f>
        <v>5.8000000000000007</v>
      </c>
      <c r="H122" s="42" t="s">
        <v>26</v>
      </c>
    </row>
    <row r="123" spans="2:8">
      <c r="B123" s="21"/>
      <c r="C123" s="22"/>
      <c r="D123" s="8"/>
      <c r="E123" s="8"/>
      <c r="F123" s="8"/>
      <c r="G123" s="8"/>
      <c r="H123" s="8"/>
    </row>
    <row r="124" spans="2:8">
      <c r="B124" s="21"/>
      <c r="C124" s="22" t="s">
        <v>55</v>
      </c>
      <c r="F124" s="8"/>
      <c r="G124" s="33">
        <f>SUM(G105:G122)</f>
        <v>12.736000000000001</v>
      </c>
      <c r="H124" s="8" t="s">
        <v>26</v>
      </c>
    </row>
    <row r="125" spans="2:8">
      <c r="B125" s="21"/>
      <c r="C125" s="22"/>
      <c r="D125" s="8"/>
      <c r="E125" s="8"/>
      <c r="F125" s="8"/>
      <c r="H125" s="8"/>
    </row>
    <row r="126" spans="2:8">
      <c r="B126" s="21" t="s">
        <v>12</v>
      </c>
      <c r="C126" s="22" t="s">
        <v>56</v>
      </c>
      <c r="D126" s="8"/>
      <c r="E126" s="8"/>
      <c r="F126" s="8"/>
      <c r="G126" s="8"/>
      <c r="H126" s="8"/>
    </row>
    <row r="127" spans="2:8">
      <c r="B127" s="21"/>
      <c r="C127" s="12" t="s">
        <v>35</v>
      </c>
    </row>
    <row r="128" spans="2:8">
      <c r="B128" s="21"/>
      <c r="C128" s="12" t="s">
        <v>36</v>
      </c>
    </row>
    <row r="129" spans="2:8">
      <c r="B129" s="21"/>
      <c r="C129" s="12" t="s">
        <v>38</v>
      </c>
      <c r="E129" s="12">
        <v>3.5</v>
      </c>
      <c r="F129" s="12" t="s">
        <v>25</v>
      </c>
    </row>
    <row r="130" spans="2:8">
      <c r="B130" s="21"/>
      <c r="C130" s="26" t="s">
        <v>37</v>
      </c>
      <c r="D130" s="26"/>
      <c r="E130" s="26">
        <v>1.7</v>
      </c>
      <c r="F130" s="26" t="s">
        <v>30</v>
      </c>
    </row>
    <row r="131" spans="2:8">
      <c r="B131" s="21"/>
      <c r="C131" s="22" t="s">
        <v>24</v>
      </c>
      <c r="G131" s="36">
        <f>E129*E130</f>
        <v>5.95</v>
      </c>
      <c r="H131" s="12" t="s">
        <v>26</v>
      </c>
    </row>
    <row r="132" spans="2:8">
      <c r="B132" s="21"/>
      <c r="C132" s="22" t="s">
        <v>73</v>
      </c>
    </row>
    <row r="133" spans="2:8">
      <c r="B133" s="21"/>
      <c r="C133" s="22" t="s">
        <v>51</v>
      </c>
      <c r="D133" s="8">
        <v>8.84</v>
      </c>
      <c r="E133" s="8" t="s">
        <v>30</v>
      </c>
      <c r="F133" s="8"/>
      <c r="G133" s="8"/>
      <c r="H133" s="8"/>
    </row>
    <row r="134" spans="2:8">
      <c r="B134" s="21"/>
      <c r="C134" s="22" t="s">
        <v>37</v>
      </c>
      <c r="D134" s="8">
        <v>1</v>
      </c>
      <c r="E134" s="8" t="s">
        <v>30</v>
      </c>
      <c r="F134" s="8"/>
      <c r="G134" s="8"/>
      <c r="H134" s="8"/>
    </row>
    <row r="135" spans="2:8">
      <c r="B135" s="21"/>
      <c r="C135" s="35" t="s">
        <v>50</v>
      </c>
      <c r="D135" s="26">
        <v>0.8</v>
      </c>
      <c r="E135" s="26" t="s">
        <v>30</v>
      </c>
      <c r="F135" s="26"/>
      <c r="G135" s="26"/>
      <c r="H135" s="26"/>
    </row>
    <row r="136" spans="2:8">
      <c r="B136" s="21"/>
      <c r="C136" s="22" t="s">
        <v>24</v>
      </c>
      <c r="D136" s="8"/>
      <c r="E136" s="8"/>
      <c r="F136" s="8"/>
      <c r="G136" s="8">
        <f>D133*D134*D135</f>
        <v>7.0720000000000001</v>
      </c>
      <c r="H136" s="8" t="s">
        <v>26</v>
      </c>
    </row>
    <row r="137" spans="2:8">
      <c r="B137" s="21"/>
      <c r="C137" s="22"/>
      <c r="D137" s="8"/>
      <c r="E137" s="8"/>
      <c r="F137" s="8"/>
      <c r="G137" s="8"/>
      <c r="H137" s="8"/>
    </row>
    <row r="138" spans="2:8">
      <c r="B138" s="21"/>
      <c r="C138" s="12" t="s">
        <v>52</v>
      </c>
    </row>
    <row r="139" spans="2:8">
      <c r="B139" s="21"/>
      <c r="C139" s="12" t="s">
        <v>36</v>
      </c>
    </row>
    <row r="140" spans="2:8">
      <c r="B140" s="21"/>
      <c r="C140" s="12" t="s">
        <v>38</v>
      </c>
      <c r="E140" s="12">
        <v>4.8</v>
      </c>
      <c r="F140" s="12" t="s">
        <v>25</v>
      </c>
    </row>
    <row r="141" spans="2:8">
      <c r="B141" s="21"/>
      <c r="C141" s="26" t="s">
        <v>37</v>
      </c>
      <c r="D141" s="26"/>
      <c r="E141" s="26">
        <v>1.7</v>
      </c>
      <c r="F141" s="26" t="s">
        <v>30</v>
      </c>
    </row>
    <row r="142" spans="2:8">
      <c r="B142" s="21"/>
      <c r="C142" s="22" t="s">
        <v>24</v>
      </c>
      <c r="G142" s="12">
        <f>E140*E141</f>
        <v>8.16</v>
      </c>
      <c r="H142" s="12" t="s">
        <v>26</v>
      </c>
    </row>
    <row r="143" spans="2:8">
      <c r="B143" s="21"/>
    </row>
    <row r="144" spans="2:8">
      <c r="B144" s="21"/>
      <c r="C144" s="22" t="s">
        <v>73</v>
      </c>
    </row>
    <row r="145" spans="2:13">
      <c r="B145" s="21"/>
      <c r="C145" s="22" t="s">
        <v>51</v>
      </c>
      <c r="D145" s="8">
        <v>14.5</v>
      </c>
      <c r="E145" s="8" t="s">
        <v>30</v>
      </c>
      <c r="F145" s="8"/>
      <c r="G145" s="8"/>
      <c r="H145" s="8"/>
    </row>
    <row r="146" spans="2:13">
      <c r="B146" s="21"/>
      <c r="C146" s="22" t="s">
        <v>37</v>
      </c>
      <c r="D146" s="8">
        <v>1</v>
      </c>
      <c r="E146" s="8" t="s">
        <v>30</v>
      </c>
      <c r="F146" s="8"/>
      <c r="G146" s="8"/>
      <c r="H146" s="8"/>
    </row>
    <row r="147" spans="2:13">
      <c r="B147" s="21"/>
      <c r="C147" s="35" t="s">
        <v>85</v>
      </c>
      <c r="D147" s="26">
        <v>0.8</v>
      </c>
      <c r="E147" s="26" t="s">
        <v>30</v>
      </c>
      <c r="F147" s="26"/>
      <c r="G147" s="26"/>
      <c r="H147" s="26"/>
    </row>
    <row r="148" spans="2:13">
      <c r="B148" s="21"/>
      <c r="C148" s="41"/>
      <c r="D148" s="42"/>
      <c r="E148" s="42"/>
      <c r="F148" s="42"/>
      <c r="G148" s="42">
        <f>D145*D146*D147</f>
        <v>11.600000000000001</v>
      </c>
      <c r="H148" s="42" t="s">
        <v>26</v>
      </c>
    </row>
    <row r="149" spans="2:13">
      <c r="B149" s="21"/>
      <c r="C149" s="22" t="s">
        <v>57</v>
      </c>
      <c r="G149" s="17">
        <f>SUM(G128:G148)</f>
        <v>32.782000000000004</v>
      </c>
      <c r="H149" s="12" t="s">
        <v>26</v>
      </c>
    </row>
    <row r="150" spans="2:13">
      <c r="B150" s="21"/>
      <c r="C150" s="65"/>
      <c r="D150" s="64"/>
      <c r="E150" s="64"/>
      <c r="M150" s="68"/>
    </row>
    <row r="151" spans="2:13" ht="15.75" thickBot="1">
      <c r="B151" s="21"/>
      <c r="C151" s="22" t="s">
        <v>46</v>
      </c>
    </row>
    <row r="152" spans="2:13" ht="15.75" thickBot="1">
      <c r="B152" s="21"/>
      <c r="C152" s="37" t="s">
        <v>47</v>
      </c>
      <c r="D152" s="38"/>
      <c r="E152" s="38"/>
      <c r="F152" s="38"/>
      <c r="G152" s="39">
        <f>G149</f>
        <v>32.782000000000004</v>
      </c>
      <c r="H152" s="40" t="s">
        <v>26</v>
      </c>
    </row>
    <row r="153" spans="2:13">
      <c r="B153" s="21"/>
      <c r="C153" s="22"/>
      <c r="D153" s="8"/>
      <c r="E153" s="8"/>
      <c r="F153" s="8"/>
      <c r="G153" s="8"/>
      <c r="H153" s="8"/>
    </row>
    <row r="154" spans="2:13">
      <c r="B154" s="21" t="s">
        <v>58</v>
      </c>
      <c r="C154" s="22" t="s">
        <v>59</v>
      </c>
      <c r="D154" s="8"/>
      <c r="E154" s="8"/>
      <c r="F154" s="8"/>
      <c r="G154" s="8"/>
      <c r="H154" s="8"/>
    </row>
    <row r="155" spans="2:13">
      <c r="B155" s="21"/>
      <c r="C155" s="12" t="s">
        <v>35</v>
      </c>
      <c r="D155" s="8"/>
      <c r="E155" s="8"/>
      <c r="F155" s="8">
        <f>F33</f>
        <v>24</v>
      </c>
      <c r="G155" s="8" t="s">
        <v>25</v>
      </c>
      <c r="H155" s="8"/>
    </row>
    <row r="156" spans="2:13">
      <c r="B156" s="21"/>
      <c r="C156" s="35" t="s">
        <v>60</v>
      </c>
      <c r="D156" s="26"/>
      <c r="E156" s="26"/>
      <c r="F156" s="26">
        <f>F34</f>
        <v>0</v>
      </c>
      <c r="G156" s="26" t="s">
        <v>25</v>
      </c>
      <c r="H156" s="26"/>
      <c r="I156" s="26"/>
    </row>
    <row r="157" spans="2:13">
      <c r="B157" s="21"/>
      <c r="C157" s="22" t="s">
        <v>61</v>
      </c>
      <c r="D157" s="8"/>
      <c r="E157" s="8"/>
      <c r="F157" s="8">
        <f>SUM(F155:F156)</f>
        <v>24</v>
      </c>
      <c r="G157" s="26" t="s">
        <v>25</v>
      </c>
      <c r="H157" s="8"/>
    </row>
    <row r="158" spans="2:13">
      <c r="B158" s="21"/>
      <c r="C158" s="22">
        <v>0.15</v>
      </c>
      <c r="D158" s="8"/>
      <c r="E158" s="8"/>
      <c r="F158" s="8">
        <f>F157*0.15</f>
        <v>3.5999999999999996</v>
      </c>
      <c r="G158" s="22" t="s">
        <v>26</v>
      </c>
      <c r="H158" s="8"/>
    </row>
    <row r="159" spans="2:13">
      <c r="B159" s="21" t="s">
        <v>62</v>
      </c>
      <c r="C159" s="22" t="s">
        <v>63</v>
      </c>
      <c r="D159" s="8"/>
      <c r="E159" s="8"/>
      <c r="F159" s="8"/>
      <c r="G159" s="8"/>
      <c r="H159" s="8"/>
    </row>
    <row r="160" spans="2:13">
      <c r="B160" s="21"/>
      <c r="C160" s="22" t="s">
        <v>64</v>
      </c>
      <c r="D160" s="8"/>
      <c r="E160" s="8"/>
      <c r="F160" s="8">
        <f>F157</f>
        <v>24</v>
      </c>
      <c r="G160" s="22" t="s">
        <v>25</v>
      </c>
      <c r="H160" s="8"/>
    </row>
    <row r="161" spans="2:19">
      <c r="B161" s="21"/>
      <c r="C161" s="22"/>
      <c r="D161" s="8"/>
      <c r="E161" s="8"/>
      <c r="F161" s="8"/>
      <c r="G161" s="8"/>
      <c r="H161" s="8"/>
    </row>
    <row r="162" spans="2:19">
      <c r="B162" s="21" t="s">
        <v>65</v>
      </c>
      <c r="C162" s="22" t="s">
        <v>86</v>
      </c>
      <c r="D162" s="8"/>
      <c r="E162" s="8"/>
      <c r="F162" s="8"/>
      <c r="G162" s="8"/>
      <c r="H162" s="8"/>
    </row>
    <row r="163" spans="2:19">
      <c r="B163" s="21"/>
      <c r="C163" s="22" t="s">
        <v>66</v>
      </c>
      <c r="D163" s="8"/>
      <c r="E163" s="8"/>
      <c r="F163" s="8"/>
      <c r="G163" s="22"/>
      <c r="H163" s="8"/>
    </row>
    <row r="164" spans="2:19">
      <c r="B164" s="21"/>
      <c r="C164" s="22" t="s">
        <v>17</v>
      </c>
      <c r="D164" s="8">
        <f>E14</f>
        <v>10.1</v>
      </c>
      <c r="E164" s="8" t="s">
        <v>25</v>
      </c>
      <c r="F164" s="8"/>
      <c r="G164" s="8"/>
      <c r="H164" s="8"/>
    </row>
    <row r="165" spans="2:19">
      <c r="B165" s="21"/>
      <c r="C165" s="35" t="s">
        <v>18</v>
      </c>
      <c r="D165" s="26">
        <f>E18</f>
        <v>10</v>
      </c>
      <c r="E165" s="26" t="s">
        <v>25</v>
      </c>
      <c r="F165" s="26"/>
      <c r="G165" s="26"/>
      <c r="H165" s="8"/>
    </row>
    <row r="166" spans="2:19">
      <c r="B166" s="21"/>
      <c r="C166" s="22" t="s">
        <v>67</v>
      </c>
      <c r="D166" s="8"/>
      <c r="E166" s="8"/>
      <c r="F166" s="8">
        <f>SUM(D164:D165)</f>
        <v>20.100000000000001</v>
      </c>
      <c r="G166" s="8" t="s">
        <v>25</v>
      </c>
      <c r="H166" s="8"/>
    </row>
    <row r="167" spans="2:19">
      <c r="B167" s="21"/>
      <c r="C167" s="22"/>
      <c r="D167" s="8"/>
      <c r="E167" s="8"/>
      <c r="F167" s="8"/>
      <c r="G167" s="8"/>
      <c r="H167" s="8"/>
      <c r="O167" s="8"/>
      <c r="P167" s="8"/>
      <c r="Q167" s="8"/>
      <c r="R167" s="8"/>
      <c r="S167" s="8"/>
    </row>
    <row r="168" spans="2:19">
      <c r="B168" s="69" t="s">
        <v>82</v>
      </c>
      <c r="C168" s="70" t="s">
        <v>77</v>
      </c>
      <c r="D168" s="22"/>
      <c r="E168" s="71"/>
      <c r="F168" s="22"/>
      <c r="G168" s="22"/>
      <c r="H168" s="22"/>
      <c r="M168" s="68"/>
      <c r="O168" s="44"/>
      <c r="P168" s="8"/>
      <c r="Q168" s="25"/>
      <c r="R168" s="8"/>
      <c r="S168" s="8"/>
    </row>
    <row r="169" spans="2:19">
      <c r="B169" s="69"/>
      <c r="C169" s="22" t="s">
        <v>78</v>
      </c>
      <c r="D169" s="22"/>
      <c r="E169" s="22"/>
      <c r="F169" s="22"/>
      <c r="G169" s="22"/>
      <c r="H169" s="22"/>
      <c r="O169" s="8"/>
      <c r="P169" s="45"/>
      <c r="Q169" s="25"/>
      <c r="R169" s="8"/>
      <c r="S169" s="8"/>
    </row>
    <row r="170" spans="2:19" ht="17.25">
      <c r="B170" s="69"/>
      <c r="C170" s="22" t="s">
        <v>195</v>
      </c>
      <c r="D170" s="22"/>
      <c r="E170" s="22"/>
      <c r="F170" s="22"/>
      <c r="G170" s="22"/>
      <c r="H170" s="22"/>
      <c r="O170" s="8"/>
      <c r="P170" s="45"/>
      <c r="Q170" s="25"/>
      <c r="R170" s="8"/>
      <c r="S170" s="8"/>
    </row>
    <row r="171" spans="2:19">
      <c r="B171" s="69"/>
      <c r="C171" s="22" t="s">
        <v>79</v>
      </c>
      <c r="D171" s="22"/>
      <c r="E171" s="22"/>
      <c r="F171" s="22"/>
      <c r="G171" s="22"/>
      <c r="H171" s="22"/>
      <c r="O171" s="8"/>
      <c r="P171" s="45"/>
      <c r="Q171" s="25"/>
      <c r="R171" s="8"/>
      <c r="S171" s="8"/>
    </row>
    <row r="172" spans="2:19" ht="17.25">
      <c r="B172" s="69"/>
      <c r="C172" s="22" t="s">
        <v>196</v>
      </c>
      <c r="D172" s="22"/>
      <c r="E172" s="22"/>
      <c r="F172" s="22"/>
      <c r="G172" s="22"/>
      <c r="H172" s="22"/>
      <c r="O172" s="8"/>
      <c r="P172" s="46"/>
      <c r="Q172" s="25"/>
      <c r="R172" s="8"/>
      <c r="S172" s="8"/>
    </row>
    <row r="173" spans="2:19">
      <c r="B173" s="69"/>
      <c r="C173" s="22" t="s">
        <v>80</v>
      </c>
      <c r="D173" s="22"/>
      <c r="E173" s="22"/>
      <c r="F173" s="22"/>
      <c r="G173" s="22"/>
      <c r="H173" s="22"/>
      <c r="O173" s="8"/>
      <c r="P173" s="46"/>
      <c r="Q173" s="25"/>
      <c r="R173" s="8"/>
      <c r="S173" s="8"/>
    </row>
    <row r="174" spans="2:19">
      <c r="B174" s="69"/>
      <c r="C174" s="35" t="s">
        <v>81</v>
      </c>
      <c r="D174" s="35"/>
      <c r="E174" s="35"/>
      <c r="F174" s="35"/>
      <c r="G174" s="35"/>
      <c r="H174" s="35"/>
      <c r="I174" s="26"/>
      <c r="O174" s="8"/>
      <c r="P174" s="8"/>
      <c r="Q174" s="25"/>
      <c r="R174" s="8"/>
      <c r="S174" s="8"/>
    </row>
    <row r="175" spans="2:19">
      <c r="B175" s="69"/>
      <c r="C175" s="22" t="s">
        <v>83</v>
      </c>
      <c r="D175" s="22"/>
      <c r="E175" s="22"/>
      <c r="F175" s="22"/>
      <c r="G175" s="22"/>
      <c r="H175" s="22"/>
      <c r="O175" s="8"/>
      <c r="P175" s="8"/>
      <c r="Q175" s="8"/>
      <c r="R175" s="8"/>
      <c r="S175" s="8"/>
    </row>
    <row r="176" spans="2:19">
      <c r="B176" s="69"/>
      <c r="C176" s="22" t="s">
        <v>17</v>
      </c>
      <c r="D176" s="22">
        <f>E14</f>
        <v>10.1</v>
      </c>
      <c r="E176" s="22" t="s">
        <v>25</v>
      </c>
      <c r="F176" s="22"/>
      <c r="G176" s="22"/>
      <c r="H176" s="22"/>
      <c r="O176" s="8"/>
      <c r="P176" s="8"/>
      <c r="Q176" s="8"/>
      <c r="R176" s="8"/>
      <c r="S176" s="8"/>
    </row>
    <row r="177" spans="2:19">
      <c r="B177" s="69"/>
      <c r="C177" s="35" t="s">
        <v>18</v>
      </c>
      <c r="D177" s="35">
        <f>E18</f>
        <v>10</v>
      </c>
      <c r="E177" s="35" t="s">
        <v>25</v>
      </c>
      <c r="F177" s="35"/>
      <c r="G177" s="35"/>
      <c r="H177" s="22"/>
      <c r="O177" s="8"/>
      <c r="P177" s="8"/>
      <c r="Q177" s="8"/>
      <c r="R177" s="8"/>
      <c r="S177" s="8"/>
    </row>
    <row r="178" spans="2:19">
      <c r="B178" s="69"/>
      <c r="C178" s="22" t="s">
        <v>31</v>
      </c>
      <c r="D178" s="22"/>
      <c r="E178" s="22"/>
      <c r="F178" s="22">
        <f>SUM(D176:D177)</f>
        <v>20.100000000000001</v>
      </c>
      <c r="G178" s="22" t="s">
        <v>25</v>
      </c>
      <c r="H178" s="22"/>
      <c r="O178" s="8"/>
      <c r="P178" s="8"/>
      <c r="Q178" s="8"/>
      <c r="R178" s="8"/>
      <c r="S178" s="8"/>
    </row>
    <row r="179" spans="2:19">
      <c r="B179" s="21"/>
      <c r="C179" s="22"/>
      <c r="D179" s="8"/>
      <c r="E179" s="8"/>
      <c r="F179" s="8"/>
      <c r="G179" s="8"/>
      <c r="H179" s="8"/>
      <c r="O179" s="8"/>
      <c r="P179" s="8"/>
      <c r="Q179" s="8"/>
      <c r="R179" s="8"/>
      <c r="S179" s="8"/>
    </row>
    <row r="180" spans="2:19">
      <c r="B180" s="21" t="s">
        <v>133</v>
      </c>
      <c r="C180" s="22" t="s">
        <v>134</v>
      </c>
      <c r="D180" s="8"/>
      <c r="E180" s="8"/>
      <c r="F180" s="8"/>
      <c r="G180" s="8"/>
      <c r="H180" s="8"/>
      <c r="O180" s="8"/>
      <c r="P180" s="8"/>
      <c r="Q180" s="8"/>
      <c r="R180" s="8"/>
      <c r="S180" s="8"/>
    </row>
    <row r="181" spans="2:19">
      <c r="B181" s="21"/>
      <c r="C181" s="22" t="s">
        <v>135</v>
      </c>
      <c r="D181" s="8"/>
      <c r="E181" s="8"/>
      <c r="F181" s="8"/>
      <c r="G181" s="8"/>
      <c r="H181" s="8"/>
      <c r="O181" s="8"/>
      <c r="P181" s="8"/>
      <c r="Q181" s="8"/>
      <c r="R181" s="8"/>
      <c r="S181" s="8"/>
    </row>
    <row r="182" spans="2:19">
      <c r="B182" s="21"/>
      <c r="C182" s="22" t="s">
        <v>29</v>
      </c>
      <c r="D182" s="8"/>
      <c r="E182" s="8">
        <v>0.5</v>
      </c>
      <c r="F182" s="8" t="s">
        <v>25</v>
      </c>
      <c r="G182" s="8"/>
      <c r="H182" s="8"/>
      <c r="O182" s="8"/>
      <c r="P182" s="8"/>
      <c r="Q182" s="8"/>
      <c r="R182" s="8"/>
      <c r="S182" s="8"/>
    </row>
    <row r="183" spans="2:19">
      <c r="B183" s="21"/>
      <c r="C183" s="22" t="s">
        <v>91</v>
      </c>
      <c r="D183" s="8"/>
      <c r="E183" s="8">
        <v>8</v>
      </c>
      <c r="F183" s="8" t="s">
        <v>109</v>
      </c>
      <c r="G183" s="8"/>
      <c r="H183" s="8"/>
      <c r="O183" s="8"/>
      <c r="P183" s="8"/>
      <c r="Q183" s="8"/>
      <c r="R183" s="8"/>
      <c r="S183" s="8"/>
    </row>
    <row r="184" spans="2:19">
      <c r="B184" s="21"/>
      <c r="C184" s="35" t="s">
        <v>136</v>
      </c>
      <c r="D184" s="26"/>
      <c r="E184" s="26">
        <v>0.1</v>
      </c>
      <c r="F184" s="26" t="s">
        <v>30</v>
      </c>
      <c r="G184" s="26"/>
      <c r="H184" s="8"/>
      <c r="O184" s="8"/>
      <c r="P184" s="8"/>
      <c r="Q184" s="8"/>
      <c r="R184" s="8"/>
      <c r="S184" s="8"/>
    </row>
    <row r="185" spans="2:19">
      <c r="B185" s="21"/>
      <c r="C185" s="22" t="s">
        <v>24</v>
      </c>
      <c r="D185" s="8"/>
      <c r="E185" s="8"/>
      <c r="F185" s="8">
        <f>E182*E183*E184</f>
        <v>0.4</v>
      </c>
      <c r="G185" s="8" t="s">
        <v>26</v>
      </c>
      <c r="H185" s="8"/>
      <c r="O185" s="8"/>
      <c r="P185" s="8"/>
      <c r="Q185" s="8"/>
      <c r="R185" s="8"/>
      <c r="S185" s="8"/>
    </row>
    <row r="186" spans="2:19">
      <c r="B186" s="21"/>
      <c r="C186" s="22"/>
      <c r="D186" s="8"/>
      <c r="E186" s="8"/>
      <c r="F186" s="8"/>
      <c r="G186" s="8"/>
      <c r="H186" s="8"/>
      <c r="O186" s="8"/>
      <c r="P186" s="8"/>
      <c r="Q186" s="8"/>
      <c r="R186" s="8"/>
      <c r="S186" s="8"/>
    </row>
    <row r="187" spans="2:19">
      <c r="B187" s="4" t="s">
        <v>74</v>
      </c>
      <c r="C187" s="6" t="s">
        <v>150</v>
      </c>
      <c r="D187" s="7"/>
      <c r="E187" s="7"/>
      <c r="F187" s="7"/>
      <c r="G187" s="7"/>
      <c r="H187" s="8"/>
      <c r="O187" s="8"/>
      <c r="P187" s="8"/>
      <c r="Q187" s="8"/>
      <c r="R187" s="8"/>
      <c r="S187" s="8"/>
    </row>
    <row r="188" spans="2:19">
      <c r="B188" s="21" t="s">
        <v>75</v>
      </c>
      <c r="C188" s="22" t="s">
        <v>197</v>
      </c>
      <c r="D188" s="8"/>
      <c r="E188" s="8"/>
      <c r="F188" s="8"/>
      <c r="G188" s="8"/>
      <c r="H188" s="8"/>
    </row>
    <row r="189" spans="2:19">
      <c r="B189" s="21"/>
      <c r="C189" s="22" t="s">
        <v>84</v>
      </c>
      <c r="D189" s="8">
        <v>68</v>
      </c>
      <c r="E189" s="8" t="s">
        <v>30</v>
      </c>
      <c r="F189" s="8"/>
      <c r="G189" s="8"/>
      <c r="H189" s="8"/>
    </row>
    <row r="190" spans="2:19">
      <c r="B190" s="21"/>
      <c r="C190" s="35" t="s">
        <v>29</v>
      </c>
      <c r="D190" s="26">
        <v>4.4999999999999998E-2</v>
      </c>
      <c r="E190" s="26" t="s">
        <v>25</v>
      </c>
      <c r="F190" s="26"/>
      <c r="G190" s="26"/>
      <c r="H190" s="26"/>
      <c r="I190" s="26"/>
    </row>
    <row r="191" spans="2:19">
      <c r="B191" s="21"/>
      <c r="C191" s="22" t="s">
        <v>24</v>
      </c>
      <c r="D191" s="8"/>
      <c r="E191" s="8"/>
      <c r="F191" s="47">
        <f>D190*D189</f>
        <v>3.06</v>
      </c>
      <c r="G191" s="8" t="s">
        <v>26</v>
      </c>
      <c r="H191" s="8"/>
    </row>
    <row r="192" spans="2:19">
      <c r="B192" s="21" t="s">
        <v>76</v>
      </c>
      <c r="C192" s="22" t="s">
        <v>87</v>
      </c>
      <c r="D192" s="8"/>
      <c r="E192" s="8"/>
      <c r="F192" s="8"/>
      <c r="G192" s="8"/>
      <c r="H192" s="8"/>
    </row>
    <row r="193" spans="2:8">
      <c r="B193" s="21"/>
      <c r="C193" s="22" t="s">
        <v>43</v>
      </c>
      <c r="D193" s="8"/>
      <c r="E193" s="8"/>
      <c r="F193" s="8">
        <v>70</v>
      </c>
      <c r="G193" s="8" t="s">
        <v>30</v>
      </c>
      <c r="H193" s="8"/>
    </row>
    <row r="194" spans="2:8" s="11" customFormat="1">
      <c r="B194" s="69"/>
      <c r="C194" s="22"/>
      <c r="D194" s="22"/>
      <c r="E194" s="22"/>
      <c r="F194" s="22"/>
      <c r="G194" s="22"/>
      <c r="H194" s="22"/>
    </row>
    <row r="195" spans="2:8">
      <c r="B195" s="4" t="s">
        <v>88</v>
      </c>
      <c r="C195" s="6" t="s">
        <v>89</v>
      </c>
      <c r="D195" s="8"/>
      <c r="E195" s="8"/>
      <c r="F195" s="8"/>
      <c r="G195" s="8"/>
      <c r="H195" s="8"/>
    </row>
    <row r="196" spans="2:8">
      <c r="B196" s="21" t="s">
        <v>94</v>
      </c>
      <c r="C196" s="22" t="s">
        <v>107</v>
      </c>
      <c r="D196" s="8"/>
      <c r="E196" s="8"/>
      <c r="F196" s="8"/>
      <c r="G196" s="8"/>
      <c r="H196" s="8"/>
    </row>
    <row r="197" spans="2:8">
      <c r="B197" s="21"/>
      <c r="C197" s="22" t="s">
        <v>90</v>
      </c>
      <c r="D197" s="8"/>
      <c r="E197" s="8">
        <v>0.5</v>
      </c>
      <c r="F197" s="8" t="s">
        <v>25</v>
      </c>
      <c r="G197" s="8"/>
      <c r="H197" s="8"/>
    </row>
    <row r="198" spans="2:8">
      <c r="B198" s="21"/>
      <c r="C198" s="22" t="s">
        <v>85</v>
      </c>
      <c r="D198" s="8"/>
      <c r="E198" s="8">
        <v>0.1</v>
      </c>
      <c r="F198" s="8" t="s">
        <v>30</v>
      </c>
      <c r="G198" s="8"/>
      <c r="H198" s="8"/>
    </row>
    <row r="199" spans="2:8">
      <c r="B199" s="21"/>
      <c r="C199" s="35" t="s">
        <v>93</v>
      </c>
      <c r="D199" s="26"/>
      <c r="E199" s="26">
        <v>6</v>
      </c>
      <c r="F199" s="26" t="s">
        <v>92</v>
      </c>
      <c r="G199" s="26"/>
      <c r="H199" s="8"/>
    </row>
    <row r="200" spans="2:8">
      <c r="B200" s="21"/>
      <c r="C200" s="22" t="s">
        <v>24</v>
      </c>
      <c r="D200" s="8"/>
      <c r="E200" s="8"/>
      <c r="F200" s="8">
        <f>E197*E198*E199</f>
        <v>0.30000000000000004</v>
      </c>
      <c r="G200" s="8" t="s">
        <v>26</v>
      </c>
      <c r="H200" s="8"/>
    </row>
    <row r="201" spans="2:8">
      <c r="B201" s="21"/>
      <c r="D201" s="8"/>
      <c r="E201" s="8"/>
      <c r="F201" s="8"/>
      <c r="G201" s="8"/>
      <c r="H201" s="8"/>
    </row>
    <row r="202" spans="2:8">
      <c r="B202" s="21" t="s">
        <v>95</v>
      </c>
      <c r="C202" s="12" t="s">
        <v>96</v>
      </c>
      <c r="D202" s="8"/>
      <c r="E202" s="8"/>
      <c r="F202" s="8"/>
      <c r="G202" s="8"/>
      <c r="H202" s="8"/>
    </row>
    <row r="203" spans="2:8">
      <c r="B203" s="21" t="s">
        <v>175</v>
      </c>
      <c r="C203" s="12" t="s">
        <v>108</v>
      </c>
      <c r="D203" s="8"/>
      <c r="E203" s="8"/>
      <c r="F203" s="8"/>
      <c r="G203" s="8"/>
      <c r="H203" s="8"/>
    </row>
    <row r="204" spans="2:8">
      <c r="B204" s="21"/>
      <c r="C204" s="22" t="s">
        <v>90</v>
      </c>
      <c r="D204" s="8"/>
      <c r="E204" s="8">
        <v>0.5</v>
      </c>
      <c r="F204" s="8" t="s">
        <v>25</v>
      </c>
      <c r="G204" s="8"/>
      <c r="H204" s="8"/>
    </row>
    <row r="205" spans="2:8">
      <c r="B205" s="21"/>
      <c r="C205" s="22" t="s">
        <v>85</v>
      </c>
      <c r="D205" s="8"/>
      <c r="E205" s="8">
        <v>0.5</v>
      </c>
      <c r="F205" s="8" t="s">
        <v>30</v>
      </c>
      <c r="G205" s="8"/>
      <c r="H205" s="8"/>
    </row>
    <row r="206" spans="2:8">
      <c r="B206" s="21"/>
      <c r="C206" s="35" t="s">
        <v>93</v>
      </c>
      <c r="D206" s="26"/>
      <c r="E206" s="26">
        <v>6</v>
      </c>
      <c r="F206" s="26" t="s">
        <v>92</v>
      </c>
      <c r="G206" s="8"/>
      <c r="H206" s="8"/>
    </row>
    <row r="207" spans="2:8">
      <c r="B207" s="21"/>
      <c r="C207" s="22"/>
      <c r="D207" s="8"/>
      <c r="G207" s="8">
        <f>E204*E205*E206</f>
        <v>1.5</v>
      </c>
      <c r="H207" s="8" t="s">
        <v>26</v>
      </c>
    </row>
    <row r="208" spans="2:8">
      <c r="B208" s="21" t="s">
        <v>176</v>
      </c>
      <c r="C208" s="22" t="s">
        <v>177</v>
      </c>
      <c r="D208" s="8"/>
      <c r="E208" s="8"/>
      <c r="F208" s="8"/>
      <c r="G208" s="8"/>
      <c r="H208" s="8"/>
    </row>
    <row r="209" spans="2:9">
      <c r="B209" s="21"/>
      <c r="C209" s="22" t="s">
        <v>29</v>
      </c>
      <c r="D209" s="8">
        <v>0.25</v>
      </c>
      <c r="E209" s="8" t="s">
        <v>25</v>
      </c>
      <c r="F209" s="8"/>
      <c r="G209" s="8"/>
      <c r="H209" s="8"/>
    </row>
    <row r="210" spans="2:9">
      <c r="B210" s="21"/>
      <c r="C210" s="22" t="s">
        <v>23</v>
      </c>
      <c r="D210" s="8">
        <v>0.2</v>
      </c>
      <c r="E210" s="8" t="s">
        <v>30</v>
      </c>
      <c r="F210" s="8"/>
      <c r="G210" s="8"/>
      <c r="H210" s="8"/>
    </row>
    <row r="211" spans="2:9">
      <c r="B211" s="21"/>
      <c r="C211" s="35" t="s">
        <v>109</v>
      </c>
      <c r="D211" s="26">
        <v>8</v>
      </c>
      <c r="E211" s="26"/>
      <c r="F211" s="26"/>
      <c r="G211" s="26"/>
      <c r="H211" s="26"/>
    </row>
    <row r="212" spans="2:9">
      <c r="B212" s="21"/>
      <c r="C212" s="48" t="s">
        <v>24</v>
      </c>
      <c r="D212" s="49"/>
      <c r="E212" s="49"/>
      <c r="F212" s="49"/>
      <c r="G212" s="49">
        <f>D209*D210*D211</f>
        <v>0.4</v>
      </c>
      <c r="H212" s="49" t="s">
        <v>26</v>
      </c>
    </row>
    <row r="213" spans="2:9">
      <c r="B213" s="21"/>
      <c r="C213" s="35"/>
      <c r="D213" s="26"/>
      <c r="E213" s="26"/>
      <c r="F213" s="26"/>
      <c r="G213" s="26"/>
      <c r="H213" s="26"/>
    </row>
    <row r="214" spans="2:9">
      <c r="B214" s="21"/>
      <c r="C214" s="22" t="s">
        <v>96</v>
      </c>
      <c r="D214" s="8"/>
      <c r="E214" s="8"/>
      <c r="G214" s="12">
        <f>SUM(G207:G212)</f>
        <v>1.9</v>
      </c>
      <c r="H214" s="8" t="s">
        <v>26</v>
      </c>
    </row>
    <row r="215" spans="2:9">
      <c r="B215" s="21"/>
      <c r="C215" s="22"/>
      <c r="D215" s="8"/>
      <c r="E215" s="8"/>
      <c r="H215" s="8"/>
    </row>
    <row r="216" spans="2:9">
      <c r="B216" s="21" t="s">
        <v>97</v>
      </c>
      <c r="C216" s="22" t="s">
        <v>98</v>
      </c>
      <c r="D216" s="8"/>
      <c r="E216" s="8"/>
      <c r="F216" s="8"/>
      <c r="G216" s="8"/>
      <c r="H216" s="8"/>
    </row>
    <row r="217" spans="2:9">
      <c r="B217" s="21"/>
      <c r="C217" s="22" t="s">
        <v>183</v>
      </c>
      <c r="D217" s="8"/>
      <c r="E217" s="8"/>
      <c r="F217" s="8"/>
      <c r="G217" s="8"/>
      <c r="H217" s="8"/>
    </row>
    <row r="218" spans="2:9">
      <c r="B218" s="21"/>
      <c r="C218" s="22" t="s">
        <v>99</v>
      </c>
      <c r="D218" s="8"/>
      <c r="E218" s="8">
        <v>2</v>
      </c>
      <c r="F218" s="8" t="s">
        <v>30</v>
      </c>
      <c r="G218" s="8"/>
      <c r="H218" s="8"/>
    </row>
    <row r="219" spans="2:9">
      <c r="B219" s="21"/>
      <c r="C219" s="22" t="s">
        <v>85</v>
      </c>
      <c r="D219" s="8"/>
      <c r="E219" s="8">
        <v>0.5</v>
      </c>
      <c r="F219" s="8" t="s">
        <v>30</v>
      </c>
      <c r="G219" s="8"/>
      <c r="H219" s="8"/>
    </row>
    <row r="220" spans="2:9">
      <c r="B220" s="21"/>
      <c r="C220" s="35" t="s">
        <v>93</v>
      </c>
      <c r="D220" s="26"/>
      <c r="E220" s="26">
        <v>6</v>
      </c>
      <c r="F220" s="26" t="s">
        <v>92</v>
      </c>
      <c r="G220" s="8"/>
      <c r="H220" s="8"/>
    </row>
    <row r="221" spans="2:9">
      <c r="B221" s="21"/>
      <c r="C221" s="22"/>
      <c r="D221" s="8"/>
      <c r="E221" s="8"/>
      <c r="G221" s="8">
        <f>E218*E219*E220</f>
        <v>6</v>
      </c>
      <c r="H221" s="8" t="s">
        <v>25</v>
      </c>
    </row>
    <row r="222" spans="2:9">
      <c r="B222" s="50"/>
      <c r="C222" s="22" t="s">
        <v>184</v>
      </c>
      <c r="D222" s="8"/>
      <c r="E222" s="8"/>
      <c r="F222" s="8"/>
      <c r="G222" s="8"/>
      <c r="H222" s="8"/>
      <c r="I222" s="8"/>
    </row>
    <row r="223" spans="2:9">
      <c r="B223" s="50"/>
      <c r="C223" s="22" t="s">
        <v>181</v>
      </c>
      <c r="D223" s="8"/>
      <c r="E223" s="8" t="s">
        <v>180</v>
      </c>
      <c r="F223" s="8">
        <f>2*0.2</f>
        <v>0.4</v>
      </c>
      <c r="G223" s="8" t="s">
        <v>25</v>
      </c>
      <c r="H223" s="8"/>
      <c r="I223" s="8"/>
    </row>
    <row r="224" spans="2:9">
      <c r="B224" s="50"/>
      <c r="C224" s="35" t="s">
        <v>93</v>
      </c>
      <c r="D224" s="26"/>
      <c r="E224" s="26">
        <v>8</v>
      </c>
      <c r="F224" s="26" t="s">
        <v>109</v>
      </c>
      <c r="G224" s="26"/>
      <c r="H224" s="8"/>
      <c r="I224" s="8"/>
    </row>
    <row r="225" spans="2:9">
      <c r="B225" s="50"/>
      <c r="C225" s="35" t="s">
        <v>29</v>
      </c>
      <c r="D225" s="26"/>
      <c r="E225" s="26"/>
      <c r="F225" s="26"/>
      <c r="G225" s="26">
        <f>F223*E224</f>
        <v>3.2</v>
      </c>
      <c r="H225" s="35" t="s">
        <v>25</v>
      </c>
      <c r="I225" s="8"/>
    </row>
    <row r="226" spans="2:9">
      <c r="B226" s="50"/>
      <c r="C226" s="22" t="s">
        <v>185</v>
      </c>
      <c r="D226" s="8"/>
      <c r="E226" s="8"/>
      <c r="F226" s="8"/>
      <c r="G226" s="8">
        <f>G221+G225</f>
        <v>9.1999999999999993</v>
      </c>
      <c r="H226" s="35" t="s">
        <v>25</v>
      </c>
      <c r="I226" s="8"/>
    </row>
    <row r="227" spans="2:9">
      <c r="B227" s="50"/>
      <c r="C227" s="22"/>
      <c r="D227" s="8"/>
      <c r="E227" s="8"/>
      <c r="F227" s="8"/>
      <c r="H227" s="8"/>
      <c r="I227" s="8"/>
    </row>
    <row r="228" spans="2:9">
      <c r="B228" s="50" t="s">
        <v>100</v>
      </c>
      <c r="C228" s="51" t="s">
        <v>101</v>
      </c>
      <c r="D228" s="8"/>
      <c r="E228" s="8"/>
      <c r="F228" s="8"/>
      <c r="G228" s="8"/>
      <c r="H228" s="8"/>
      <c r="I228" s="8"/>
    </row>
    <row r="229" spans="2:9">
      <c r="B229" s="50"/>
      <c r="C229" s="51" t="s">
        <v>102</v>
      </c>
      <c r="D229" s="8"/>
      <c r="E229" s="8"/>
      <c r="F229" s="8"/>
      <c r="G229" s="8"/>
      <c r="H229" s="8"/>
      <c r="I229" s="8"/>
    </row>
    <row r="230" spans="2:9">
      <c r="B230" s="50"/>
      <c r="C230" s="52" t="s">
        <v>178</v>
      </c>
      <c r="D230" s="8"/>
      <c r="E230" s="8"/>
      <c r="F230" s="8"/>
      <c r="G230" s="8"/>
      <c r="H230" s="8"/>
      <c r="I230" s="8"/>
    </row>
    <row r="231" spans="2:9">
      <c r="B231" s="50"/>
      <c r="C231" s="22" t="s">
        <v>99</v>
      </c>
      <c r="D231" s="8"/>
      <c r="E231" s="8">
        <v>1.8</v>
      </c>
      <c r="F231" s="8" t="s">
        <v>30</v>
      </c>
      <c r="G231" s="8"/>
      <c r="H231" s="8"/>
      <c r="I231" s="8"/>
    </row>
    <row r="232" spans="2:9">
      <c r="B232" s="50"/>
      <c r="C232" s="22" t="s">
        <v>85</v>
      </c>
      <c r="D232" s="8"/>
      <c r="E232" s="8">
        <v>0.5</v>
      </c>
      <c r="F232" s="8" t="s">
        <v>30</v>
      </c>
      <c r="G232" s="8"/>
      <c r="H232" s="8"/>
      <c r="I232" s="8"/>
    </row>
    <row r="233" spans="2:9">
      <c r="B233" s="50"/>
      <c r="C233" s="35" t="s">
        <v>93</v>
      </c>
      <c r="D233" s="26"/>
      <c r="E233" s="26">
        <v>6</v>
      </c>
      <c r="F233" s="26" t="s">
        <v>92</v>
      </c>
      <c r="G233" s="8"/>
      <c r="H233" s="8"/>
      <c r="I233" s="8"/>
    </row>
    <row r="234" spans="2:9">
      <c r="B234" s="21"/>
      <c r="C234" s="22"/>
      <c r="D234" s="8"/>
      <c r="E234" s="8"/>
      <c r="F234" s="8">
        <f>E231*E232*E233</f>
        <v>5.4</v>
      </c>
      <c r="G234" s="8" t="s">
        <v>25</v>
      </c>
      <c r="H234" s="8"/>
    </row>
    <row r="235" spans="2:9">
      <c r="B235" s="21"/>
      <c r="C235" s="22" t="s">
        <v>179</v>
      </c>
      <c r="D235" s="8"/>
      <c r="E235" s="8"/>
      <c r="F235" s="8"/>
      <c r="G235" s="8"/>
      <c r="H235" s="8"/>
    </row>
    <row r="236" spans="2:9">
      <c r="B236" s="21"/>
      <c r="C236" s="22" t="s">
        <v>181</v>
      </c>
      <c r="E236" s="8" t="s">
        <v>180</v>
      </c>
      <c r="F236" s="8">
        <f>2*0.2</f>
        <v>0.4</v>
      </c>
      <c r="G236" s="8" t="s">
        <v>25</v>
      </c>
      <c r="H236" s="8"/>
    </row>
    <row r="237" spans="2:9">
      <c r="B237" s="21"/>
      <c r="C237" s="35" t="s">
        <v>182</v>
      </c>
      <c r="D237" s="26"/>
      <c r="E237" s="26"/>
      <c r="F237" s="26">
        <v>0.25</v>
      </c>
      <c r="G237" s="26" t="s">
        <v>25</v>
      </c>
      <c r="H237" s="8"/>
    </row>
    <row r="238" spans="2:9">
      <c r="B238" s="21"/>
      <c r="C238" s="48" t="s">
        <v>31</v>
      </c>
      <c r="D238" s="49"/>
      <c r="E238" s="49"/>
      <c r="F238" s="49">
        <f>SUM(F236:F237)</f>
        <v>0.65</v>
      </c>
      <c r="G238" s="48" t="s">
        <v>25</v>
      </c>
      <c r="H238" s="8"/>
    </row>
    <row r="239" spans="2:9">
      <c r="B239" s="21"/>
      <c r="C239" s="22" t="s">
        <v>93</v>
      </c>
      <c r="D239" s="8"/>
      <c r="E239" s="8">
        <v>8</v>
      </c>
      <c r="F239" s="8" t="s">
        <v>92</v>
      </c>
      <c r="G239" s="8"/>
      <c r="H239" s="8"/>
    </row>
    <row r="240" spans="2:9">
      <c r="B240" s="21"/>
      <c r="C240" s="22"/>
      <c r="D240" s="8"/>
      <c r="E240" s="8"/>
      <c r="F240" s="8">
        <f>F238*E239</f>
        <v>5.2</v>
      </c>
      <c r="G240" s="8" t="s">
        <v>25</v>
      </c>
      <c r="H240" s="8"/>
    </row>
    <row r="241" spans="2:10">
      <c r="B241" s="21"/>
      <c r="C241" s="35"/>
      <c r="D241" s="26"/>
      <c r="E241" s="26"/>
      <c r="F241" s="26"/>
      <c r="G241" s="26"/>
      <c r="H241" s="8"/>
    </row>
    <row r="242" spans="2:10">
      <c r="B242" s="21"/>
      <c r="C242" s="22" t="s">
        <v>31</v>
      </c>
      <c r="D242" s="8"/>
      <c r="E242" s="8"/>
      <c r="F242" s="8">
        <f>SUM(F234:F240)</f>
        <v>11.900000000000002</v>
      </c>
      <c r="G242" s="8" t="s">
        <v>25</v>
      </c>
      <c r="H242" s="8"/>
    </row>
    <row r="243" spans="2:10">
      <c r="B243" s="21"/>
      <c r="C243" s="22" t="s">
        <v>164</v>
      </c>
      <c r="D243" s="8"/>
      <c r="E243" s="8"/>
      <c r="F243" s="33">
        <f>F242*1.4</f>
        <v>16.660000000000004</v>
      </c>
      <c r="G243" s="8" t="s">
        <v>165</v>
      </c>
      <c r="H243" s="8"/>
    </row>
    <row r="244" spans="2:10">
      <c r="B244" s="21"/>
      <c r="C244" s="22" t="s">
        <v>31</v>
      </c>
      <c r="D244" s="8"/>
      <c r="E244" s="8"/>
      <c r="F244" s="8"/>
      <c r="G244" s="8"/>
      <c r="H244" s="8"/>
    </row>
    <row r="245" spans="2:10">
      <c r="B245" s="21"/>
      <c r="C245" s="35" t="s">
        <v>103</v>
      </c>
      <c r="D245" s="26"/>
      <c r="E245" s="53">
        <v>4.4400000000000004</v>
      </c>
      <c r="F245" s="26"/>
      <c r="G245" s="26"/>
      <c r="H245" s="26"/>
    </row>
    <row r="246" spans="2:10">
      <c r="B246" s="21"/>
      <c r="C246" s="22" t="s">
        <v>104</v>
      </c>
      <c r="D246" s="8"/>
      <c r="E246" s="8"/>
      <c r="G246" s="33">
        <f>E245*F243</f>
        <v>73.970400000000026</v>
      </c>
      <c r="H246" s="8" t="s">
        <v>105</v>
      </c>
    </row>
    <row r="247" spans="2:10">
      <c r="B247" s="21"/>
      <c r="C247" s="22"/>
      <c r="D247" s="8"/>
      <c r="E247" s="8"/>
      <c r="F247" s="8"/>
      <c r="G247" s="8"/>
      <c r="H247" s="8"/>
    </row>
    <row r="248" spans="2:10">
      <c r="B248" s="4" t="s">
        <v>116</v>
      </c>
      <c r="C248" s="6" t="s">
        <v>137</v>
      </c>
      <c r="D248" s="7"/>
      <c r="E248" s="8"/>
      <c r="F248" s="8"/>
      <c r="G248" s="8"/>
      <c r="H248" s="8"/>
    </row>
    <row r="249" spans="2:10">
      <c r="B249" s="21" t="s">
        <v>117</v>
      </c>
      <c r="C249" s="22" t="s">
        <v>106</v>
      </c>
      <c r="D249" s="8"/>
      <c r="E249" s="8"/>
      <c r="F249" s="8"/>
      <c r="G249" s="8"/>
    </row>
    <row r="250" spans="2:10">
      <c r="B250" s="21" t="s">
        <v>139</v>
      </c>
      <c r="C250" s="22" t="s">
        <v>151</v>
      </c>
      <c r="D250" s="8"/>
      <c r="E250" s="8"/>
      <c r="F250" s="8"/>
      <c r="G250" s="8"/>
      <c r="H250" s="8">
        <v>70</v>
      </c>
      <c r="I250" s="12" t="s">
        <v>30</v>
      </c>
    </row>
    <row r="251" spans="2:10">
      <c r="B251" s="21" t="s">
        <v>140</v>
      </c>
      <c r="C251" s="22" t="s">
        <v>138</v>
      </c>
      <c r="D251" s="8"/>
      <c r="E251" s="8"/>
      <c r="F251" s="8"/>
      <c r="G251" s="8"/>
      <c r="H251" s="8"/>
    </row>
    <row r="252" spans="2:10">
      <c r="B252" s="21"/>
      <c r="C252" s="22" t="s">
        <v>17</v>
      </c>
      <c r="D252" s="8">
        <v>10</v>
      </c>
      <c r="E252" s="8" t="s">
        <v>30</v>
      </c>
      <c r="F252" s="8"/>
      <c r="G252" s="8"/>
      <c r="H252" s="8"/>
    </row>
    <row r="253" spans="2:10">
      <c r="B253" s="21"/>
      <c r="C253" s="35" t="s">
        <v>18</v>
      </c>
      <c r="D253" s="26">
        <v>15</v>
      </c>
      <c r="E253" s="26" t="s">
        <v>30</v>
      </c>
      <c r="F253" s="26"/>
      <c r="G253" s="26"/>
      <c r="H253" s="26"/>
    </row>
    <row r="254" spans="2:10">
      <c r="B254" s="21"/>
      <c r="C254" s="22" t="s">
        <v>141</v>
      </c>
      <c r="D254" s="8"/>
      <c r="E254" s="8"/>
      <c r="F254" s="8"/>
      <c r="G254" s="8"/>
      <c r="H254" s="8">
        <f>D252+D253</f>
        <v>25</v>
      </c>
      <c r="I254" s="12" t="s">
        <v>30</v>
      </c>
    </row>
    <row r="255" spans="2:10">
      <c r="B255" s="54"/>
      <c r="C255" s="35"/>
      <c r="D255" s="26"/>
      <c r="E255" s="26"/>
      <c r="F255" s="26"/>
      <c r="G255" s="26"/>
      <c r="H255" s="26"/>
      <c r="I255" s="26"/>
      <c r="J255" s="26"/>
    </row>
    <row r="256" spans="2:10">
      <c r="B256" s="21"/>
      <c r="C256" s="22" t="s">
        <v>142</v>
      </c>
      <c r="D256" s="8"/>
      <c r="E256" s="8"/>
      <c r="F256" s="8"/>
      <c r="G256" s="8"/>
      <c r="H256" s="8">
        <f>SUM(H249:H254)</f>
        <v>95</v>
      </c>
      <c r="I256" s="12" t="s">
        <v>30</v>
      </c>
    </row>
    <row r="257" spans="2:10">
      <c r="B257" s="21"/>
      <c r="C257" s="22"/>
      <c r="D257" s="8"/>
      <c r="E257" s="8"/>
      <c r="F257" s="8"/>
      <c r="G257" s="8"/>
      <c r="H257" s="8"/>
    </row>
    <row r="258" spans="2:10">
      <c r="B258" s="21" t="s">
        <v>118</v>
      </c>
      <c r="C258" s="22" t="s">
        <v>198</v>
      </c>
      <c r="D258" s="8"/>
      <c r="E258" s="8"/>
      <c r="H258" s="8">
        <v>4</v>
      </c>
      <c r="I258" s="8" t="s">
        <v>109</v>
      </c>
    </row>
    <row r="259" spans="2:10">
      <c r="B259" s="21"/>
      <c r="C259" s="22"/>
      <c r="D259" s="8"/>
      <c r="E259" s="8"/>
      <c r="F259" s="8"/>
      <c r="G259" s="8"/>
      <c r="H259" s="8"/>
    </row>
    <row r="260" spans="2:10">
      <c r="B260" s="21" t="s">
        <v>119</v>
      </c>
      <c r="C260" s="22" t="s">
        <v>110</v>
      </c>
      <c r="D260" s="8"/>
      <c r="E260" s="8"/>
      <c r="F260" s="8"/>
      <c r="G260" s="8"/>
      <c r="H260" s="8"/>
    </row>
    <row r="261" spans="2:10" ht="16.5" customHeight="1">
      <c r="B261" s="21"/>
      <c r="C261" s="22" t="s">
        <v>111</v>
      </c>
      <c r="D261" s="8"/>
      <c r="E261" s="8"/>
      <c r="F261" s="8"/>
      <c r="G261" s="8"/>
      <c r="H261" s="8"/>
    </row>
    <row r="262" spans="2:10">
      <c r="B262" s="21"/>
      <c r="C262" s="22" t="s">
        <v>112</v>
      </c>
      <c r="D262" s="8"/>
      <c r="E262" s="8"/>
      <c r="F262" s="8"/>
      <c r="G262" s="8" t="s">
        <v>113</v>
      </c>
      <c r="H262" s="8">
        <v>2</v>
      </c>
      <c r="I262" s="8" t="s">
        <v>109</v>
      </c>
    </row>
    <row r="263" spans="2:10">
      <c r="B263" s="21" t="s">
        <v>120</v>
      </c>
      <c r="C263" s="22" t="s">
        <v>152</v>
      </c>
      <c r="D263" s="8"/>
      <c r="E263" s="8"/>
      <c r="F263" s="8"/>
      <c r="G263" s="8"/>
      <c r="H263" s="8">
        <v>2</v>
      </c>
      <c r="I263" s="12" t="s">
        <v>109</v>
      </c>
    </row>
    <row r="264" spans="2:10">
      <c r="B264" s="21" t="s">
        <v>121</v>
      </c>
      <c r="C264" s="22" t="s">
        <v>114</v>
      </c>
      <c r="D264" s="8"/>
      <c r="E264" s="8"/>
      <c r="F264" s="8"/>
      <c r="G264" s="8"/>
      <c r="H264" s="8"/>
    </row>
    <row r="265" spans="2:10">
      <c r="B265" s="21"/>
      <c r="C265" s="22" t="s">
        <v>115</v>
      </c>
      <c r="D265" s="8"/>
      <c r="E265" s="8"/>
      <c r="F265" s="8"/>
      <c r="G265" s="8"/>
      <c r="H265" s="8">
        <v>2</v>
      </c>
      <c r="I265" s="8" t="s">
        <v>109</v>
      </c>
    </row>
    <row r="266" spans="2:10">
      <c r="B266" s="21" t="s">
        <v>122</v>
      </c>
      <c r="C266" s="22" t="s">
        <v>125</v>
      </c>
      <c r="D266" s="8"/>
      <c r="E266" s="8"/>
      <c r="F266" s="8"/>
      <c r="G266" s="8"/>
      <c r="H266" s="8"/>
    </row>
    <row r="267" spans="2:10">
      <c r="B267" s="21" t="s">
        <v>169</v>
      </c>
      <c r="C267" s="22" t="s">
        <v>153</v>
      </c>
      <c r="D267" s="8"/>
      <c r="E267" s="8"/>
      <c r="F267" s="8"/>
      <c r="G267" s="8"/>
      <c r="H267" s="8">
        <v>2</v>
      </c>
      <c r="I267" s="12" t="s">
        <v>109</v>
      </c>
    </row>
    <row r="268" spans="2:10">
      <c r="B268" s="21" t="s">
        <v>167</v>
      </c>
      <c r="C268" s="22" t="s">
        <v>154</v>
      </c>
    </row>
    <row r="269" spans="2:10">
      <c r="C269" s="22" t="s">
        <v>171</v>
      </c>
      <c r="D269" s="8"/>
      <c r="E269" s="8"/>
      <c r="F269" s="8"/>
      <c r="G269" s="8"/>
      <c r="H269" s="8">
        <v>4</v>
      </c>
      <c r="I269" s="12" t="s">
        <v>109</v>
      </c>
    </row>
    <row r="270" spans="2:10">
      <c r="B270" s="21"/>
      <c r="C270" s="35" t="s">
        <v>156</v>
      </c>
      <c r="D270" s="26"/>
      <c r="E270" s="26"/>
      <c r="F270" s="26"/>
      <c r="G270" s="26"/>
      <c r="H270" s="26">
        <v>2</v>
      </c>
      <c r="I270" s="26" t="s">
        <v>109</v>
      </c>
    </row>
    <row r="271" spans="2:10">
      <c r="B271" s="21"/>
      <c r="C271" s="22" t="s">
        <v>31</v>
      </c>
      <c r="H271" s="12">
        <f>SUM(H269:H270)</f>
        <v>6</v>
      </c>
      <c r="I271" s="22" t="s">
        <v>109</v>
      </c>
    </row>
    <row r="272" spans="2:10">
      <c r="B272" s="21" t="s">
        <v>123</v>
      </c>
      <c r="C272" s="12" t="s">
        <v>19</v>
      </c>
      <c r="I272" s="12">
        <v>4</v>
      </c>
      <c r="J272" s="12" t="s">
        <v>109</v>
      </c>
    </row>
    <row r="273" spans="2:22">
      <c r="B273" s="21" t="s">
        <v>124</v>
      </c>
      <c r="C273" s="12" t="s">
        <v>131</v>
      </c>
      <c r="E273" s="12" t="s">
        <v>132</v>
      </c>
      <c r="R273" s="8"/>
      <c r="S273" s="8"/>
      <c r="T273" s="8"/>
    </row>
    <row r="274" spans="2:22">
      <c r="B274" s="21"/>
      <c r="C274" s="22" t="s">
        <v>17</v>
      </c>
      <c r="D274" s="8">
        <v>10</v>
      </c>
      <c r="E274" s="8" t="s">
        <v>30</v>
      </c>
      <c r="O274" s="22"/>
      <c r="P274" s="8"/>
      <c r="Q274" s="8"/>
      <c r="R274" s="8"/>
      <c r="S274" s="8"/>
      <c r="T274" s="8"/>
    </row>
    <row r="275" spans="2:22">
      <c r="B275" s="21"/>
      <c r="C275" s="35" t="s">
        <v>18</v>
      </c>
      <c r="D275" s="26">
        <v>15</v>
      </c>
      <c r="E275" s="26" t="s">
        <v>30</v>
      </c>
      <c r="F275" s="26"/>
      <c r="G275" s="26"/>
      <c r="H275" s="26"/>
      <c r="O275" s="22"/>
      <c r="P275" s="8"/>
      <c r="Q275" s="8"/>
      <c r="R275" s="8"/>
      <c r="S275" s="8"/>
      <c r="T275" s="8"/>
    </row>
    <row r="276" spans="2:22">
      <c r="B276" s="21"/>
      <c r="C276" s="22" t="s">
        <v>141</v>
      </c>
      <c r="D276" s="8"/>
      <c r="E276" s="8"/>
      <c r="F276" s="8"/>
      <c r="G276" s="8"/>
      <c r="H276" s="24">
        <f>SUM(D274:D275)</f>
        <v>25</v>
      </c>
      <c r="I276" s="12" t="s">
        <v>30</v>
      </c>
      <c r="O276" s="22"/>
      <c r="P276" s="8"/>
      <c r="Q276" s="8"/>
      <c r="R276" s="8"/>
      <c r="S276" s="8"/>
      <c r="T276" s="8"/>
    </row>
    <row r="277" spans="2:22">
      <c r="B277" s="21" t="s">
        <v>126</v>
      </c>
      <c r="C277" s="12" t="s">
        <v>130</v>
      </c>
      <c r="H277" s="12">
        <v>4</v>
      </c>
      <c r="I277" s="12" t="s">
        <v>109</v>
      </c>
      <c r="N277" s="8"/>
      <c r="O277" s="22"/>
      <c r="P277" s="8"/>
      <c r="Q277" s="8"/>
      <c r="R277" s="8"/>
      <c r="S277" s="8"/>
      <c r="T277" s="8"/>
      <c r="U277" s="8"/>
      <c r="V277" s="8"/>
    </row>
    <row r="278" spans="2:22">
      <c r="B278" s="21" t="s">
        <v>128</v>
      </c>
      <c r="C278" s="12" t="s">
        <v>155</v>
      </c>
      <c r="N278" s="8"/>
      <c r="O278" s="22"/>
      <c r="P278" s="8"/>
      <c r="Q278" s="8"/>
      <c r="R278" s="8"/>
      <c r="S278" s="8"/>
      <c r="T278" s="8"/>
      <c r="U278" s="8"/>
      <c r="V278" s="8"/>
    </row>
    <row r="279" spans="2:22">
      <c r="B279" s="55"/>
      <c r="C279" s="12" t="s">
        <v>143</v>
      </c>
      <c r="N279" s="8"/>
      <c r="O279" s="8"/>
      <c r="P279" s="8"/>
      <c r="Q279" s="8"/>
      <c r="R279" s="8"/>
      <c r="S279" s="8"/>
      <c r="T279" s="8"/>
      <c r="U279" s="8"/>
      <c r="V279" s="8"/>
    </row>
    <row r="280" spans="2:22">
      <c r="B280" s="55"/>
      <c r="C280" s="12" t="s">
        <v>144</v>
      </c>
      <c r="F280" s="12">
        <f>H256</f>
        <v>95</v>
      </c>
      <c r="G280" s="12" t="s">
        <v>30</v>
      </c>
      <c r="N280" s="8"/>
      <c r="O280" s="8"/>
      <c r="P280" s="8"/>
      <c r="Q280" s="8"/>
      <c r="R280" s="8"/>
      <c r="S280" s="8"/>
      <c r="T280" s="8"/>
      <c r="U280" s="8"/>
      <c r="V280" s="8"/>
    </row>
    <row r="281" spans="2:22">
      <c r="B281" s="55"/>
      <c r="G281" s="12">
        <f>F280*2</f>
        <v>190</v>
      </c>
      <c r="H281" s="12" t="s">
        <v>30</v>
      </c>
      <c r="N281" s="8"/>
      <c r="O281" s="8"/>
      <c r="P281" s="8"/>
      <c r="Q281" s="8"/>
      <c r="R281" s="8"/>
      <c r="S281" s="8"/>
      <c r="T281" s="8"/>
      <c r="U281" s="8"/>
      <c r="V281" s="8"/>
    </row>
    <row r="282" spans="2:22">
      <c r="B282" s="55"/>
      <c r="C282" s="12">
        <v>2</v>
      </c>
      <c r="D282" s="12" t="s">
        <v>146</v>
      </c>
      <c r="E282" s="12" t="s">
        <v>148</v>
      </c>
      <c r="N282" s="8"/>
      <c r="O282" s="8"/>
      <c r="P282" s="8"/>
      <c r="Q282" s="8"/>
      <c r="R282" s="8"/>
      <c r="S282" s="8"/>
      <c r="T282" s="8"/>
      <c r="U282" s="8"/>
      <c r="V282" s="8"/>
    </row>
    <row r="283" spans="2:22">
      <c r="B283" s="55"/>
      <c r="C283" s="12" t="s">
        <v>145</v>
      </c>
      <c r="F283" s="12">
        <v>1.2</v>
      </c>
      <c r="G283" s="12" t="s">
        <v>30</v>
      </c>
      <c r="N283" s="8"/>
      <c r="O283" s="8"/>
      <c r="P283" s="8"/>
      <c r="Q283" s="8"/>
      <c r="R283" s="8"/>
      <c r="S283" s="8"/>
      <c r="T283" s="8"/>
      <c r="U283" s="8"/>
      <c r="V283" s="8"/>
    </row>
    <row r="284" spans="2:22">
      <c r="B284" s="55"/>
      <c r="C284" s="49">
        <v>4</v>
      </c>
      <c r="D284" s="49" t="s">
        <v>109</v>
      </c>
      <c r="E284" s="49"/>
      <c r="F284" s="49"/>
      <c r="G284" s="49">
        <f>F283*C284</f>
        <v>4.8</v>
      </c>
      <c r="H284" s="49" t="s">
        <v>30</v>
      </c>
      <c r="I284" s="49"/>
      <c r="J284" s="49"/>
      <c r="N284" s="8"/>
      <c r="O284" s="8"/>
      <c r="P284" s="8"/>
      <c r="Q284" s="8"/>
      <c r="R284" s="8"/>
      <c r="S284" s="8"/>
      <c r="T284" s="8"/>
      <c r="U284" s="8"/>
      <c r="V284" s="8"/>
    </row>
    <row r="285" spans="2:22">
      <c r="B285" s="55"/>
      <c r="C285" s="12" t="s">
        <v>31</v>
      </c>
      <c r="I285" s="12">
        <f>SUM(G281:G284)</f>
        <v>194.8</v>
      </c>
      <c r="J285" s="12" t="s">
        <v>147</v>
      </c>
      <c r="N285" s="8"/>
      <c r="O285" s="8"/>
      <c r="P285" s="8"/>
      <c r="Q285" s="8"/>
      <c r="R285" s="8"/>
      <c r="S285" s="8"/>
      <c r="T285" s="8"/>
      <c r="U285" s="8"/>
      <c r="V285" s="8"/>
    </row>
    <row r="286" spans="2:22">
      <c r="B286" s="55"/>
      <c r="N286" s="8"/>
      <c r="O286" s="8"/>
      <c r="P286" s="8"/>
      <c r="Q286" s="8"/>
      <c r="R286" s="8"/>
      <c r="S286" s="8"/>
      <c r="T286" s="8"/>
      <c r="U286" s="8"/>
      <c r="V286" s="8"/>
    </row>
    <row r="287" spans="2:22" ht="17.25" customHeight="1">
      <c r="B287" s="21" t="s">
        <v>129</v>
      </c>
      <c r="C287" s="12" t="s">
        <v>149</v>
      </c>
      <c r="I287" s="12">
        <v>8</v>
      </c>
      <c r="J287" s="12" t="s">
        <v>109</v>
      </c>
      <c r="N287" s="8"/>
      <c r="O287" s="8"/>
      <c r="P287" s="8"/>
      <c r="Q287" s="8"/>
      <c r="R287" s="8"/>
      <c r="S287" s="8"/>
      <c r="T287" s="8"/>
      <c r="U287" s="8"/>
      <c r="V287" s="8"/>
    </row>
    <row r="288" spans="2:22" ht="17.25" customHeight="1">
      <c r="B288" s="21" t="s">
        <v>168</v>
      </c>
      <c r="C288" s="12" t="s">
        <v>206</v>
      </c>
      <c r="I288" s="12">
        <v>27</v>
      </c>
      <c r="J288" s="12" t="s">
        <v>30</v>
      </c>
      <c r="N288" s="8"/>
      <c r="O288" s="8"/>
      <c r="P288" s="8"/>
      <c r="Q288" s="8"/>
      <c r="R288" s="8"/>
      <c r="S288" s="8"/>
      <c r="T288" s="8"/>
      <c r="U288" s="8"/>
      <c r="V288" s="8"/>
    </row>
    <row r="289" spans="2:7">
      <c r="B289" s="21" t="s">
        <v>173</v>
      </c>
      <c r="C289" s="12" t="s">
        <v>189</v>
      </c>
      <c r="G289" s="29"/>
    </row>
    <row r="290" spans="2:7">
      <c r="B290" s="21"/>
    </row>
    <row r="291" spans="2:7">
      <c r="B291" s="21"/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>&amp;RVýkaz výměr SO 06</oddHeader>
    <oddFooter>&amp;L&amp;F&amp;C&amp;10&amp;A&amp;R&amp;10&amp;P/&amp;N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SO_06_1_2_3_Rekapitulace</vt:lpstr>
      <vt:lpstr>SO_06_2_ KL2_prel.vododvodu</vt:lpstr>
      <vt:lpstr>SO_06_1_2_3_Rekapitulace!Názvy_tisku</vt:lpstr>
      <vt:lpstr>SO_06_1_2_3_Rekapitulace!Oblast_tisku</vt:lpstr>
      <vt:lpstr>'SO_06_2_ KL2_prel.vododvodu'!Oblast_tisku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Foltynova, Lucie</dc:creator>
  <cp:lastModifiedBy>Proschl</cp:lastModifiedBy>
  <cp:lastPrinted>2022-08-25T06:14:16Z</cp:lastPrinted>
  <dcterms:created xsi:type="dcterms:W3CDTF">2016-09-06T06:14:26Z</dcterms:created>
  <dcterms:modified xsi:type="dcterms:W3CDTF">2024-02-13T07:18:19Z</dcterms:modified>
</cp:coreProperties>
</file>